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599" activeTab="0"/>
  </bookViews>
  <sheets>
    <sheet name="CIS" sheetId="1" r:id="rId1"/>
    <sheet name="CBS" sheetId="2" r:id="rId2"/>
    <sheet name="CCF" sheetId="3" r:id="rId3"/>
    <sheet name="CSCE" sheetId="4" r:id="rId4"/>
    <sheet name="NotesLR" sheetId="5" r:id="rId5"/>
    <sheet name="NotesMASB26" sheetId="6" r:id="rId6"/>
  </sheets>
  <definedNames>
    <definedName name="_xlnm.Print_Area" localSheetId="1">'CBS'!$A$1:$M$64</definedName>
    <definedName name="_xlnm.Print_Area" localSheetId="2">'CCF'!$A$1:$K$55</definedName>
    <definedName name="_xlnm.Print_Area" localSheetId="0">'CIS'!$A$1:$J$53</definedName>
    <definedName name="_xlnm.Print_Area" localSheetId="3">'CSCE'!$A$1:$K$41</definedName>
    <definedName name="_xlnm.Print_Area" localSheetId="4">'NotesLR'!$A$1:$M$158</definedName>
    <definedName name="_xlnm.Print_Area" localSheetId="5">'NotesMASB26'!$A$1:$N$95</definedName>
    <definedName name="Z_359C8917_EBE8_401C_9F1D_00493B3FA519_.wvu.Cols" localSheetId="1" hidden="1">'CBS'!$G:$G</definedName>
    <definedName name="Z_359C8917_EBE8_401C_9F1D_00493B3FA519_.wvu.Cols" localSheetId="2" hidden="1">'CCF'!$J:$J</definedName>
    <definedName name="Z_359C8917_EBE8_401C_9F1D_00493B3FA519_.wvu.PrintArea" localSheetId="1" hidden="1">'CBS'!$A$1:$M$64</definedName>
    <definedName name="Z_359C8917_EBE8_401C_9F1D_00493B3FA519_.wvu.PrintArea" localSheetId="2" hidden="1">'CCF'!$A$1:$K$55</definedName>
    <definedName name="Z_359C8917_EBE8_401C_9F1D_00493B3FA519_.wvu.PrintArea" localSheetId="0" hidden="1">'CIS'!$A$1:$J$53</definedName>
    <definedName name="Z_359C8917_EBE8_401C_9F1D_00493B3FA519_.wvu.PrintArea" localSheetId="3" hidden="1">'CSCE'!$A$1:$K$41</definedName>
    <definedName name="Z_359C8917_EBE8_401C_9F1D_00493B3FA519_.wvu.PrintArea" localSheetId="4" hidden="1">'NotesLR'!$A$1:$M$158</definedName>
    <definedName name="Z_359C8917_EBE8_401C_9F1D_00493B3FA519_.wvu.PrintArea" localSheetId="5" hidden="1">'NotesMASB26'!$A$1:$N$95</definedName>
    <definedName name="Z_359C8917_EBE8_401C_9F1D_00493B3FA519_.wvu.Rows" localSheetId="4" hidden="1">'NotesLR'!$44:$44</definedName>
  </definedNames>
  <calcPr fullCalcOnLoad="1"/>
</workbook>
</file>

<file path=xl/sharedStrings.xml><?xml version="1.0" encoding="utf-8"?>
<sst xmlns="http://schemas.openxmlformats.org/spreadsheetml/2006/main" count="363" uniqueCount="267">
  <si>
    <t>BRITE-TECH BERHAD (550212-U)</t>
  </si>
  <si>
    <t>Incorporated in Malaysia</t>
  </si>
  <si>
    <t>CONDENSED CONSOLIDATED BALANCE SHEET</t>
  </si>
  <si>
    <t>AS AT</t>
  </si>
  <si>
    <t>(UNAUDITED)</t>
  </si>
  <si>
    <t>(AUDITED)</t>
  </si>
  <si>
    <t>RM'000</t>
  </si>
  <si>
    <t>Property, plant &amp; equipment</t>
  </si>
  <si>
    <t>Other investments</t>
  </si>
  <si>
    <t>Current Assets</t>
  </si>
  <si>
    <t>Inventories</t>
  </si>
  <si>
    <t>Trade and other receivables</t>
  </si>
  <si>
    <t>Fixed deposits with licensed banks</t>
  </si>
  <si>
    <t>Cash &amp; bank balances</t>
  </si>
  <si>
    <t>Current Liabilities</t>
  </si>
  <si>
    <t>Trade and other payables</t>
  </si>
  <si>
    <t>Short term borrowings (secured)</t>
  </si>
  <si>
    <t>Provision for taxation</t>
  </si>
  <si>
    <t>Net Current Assets</t>
  </si>
  <si>
    <t>Share Capital</t>
  </si>
  <si>
    <t>Reserves</t>
  </si>
  <si>
    <t xml:space="preserve">       Share premium</t>
  </si>
  <si>
    <t xml:space="preserve">       Reserve on consolidation</t>
  </si>
  <si>
    <t xml:space="preserve">       Retained profits</t>
  </si>
  <si>
    <t>Shareholders' Equity</t>
  </si>
  <si>
    <t>Long term borrowings (secured)</t>
  </si>
  <si>
    <t>Deferred taxation</t>
  </si>
  <si>
    <t>Net tangible assets per share (RM)</t>
  </si>
  <si>
    <t>CONDENSED CONSOLIDATED INCOME STATEMENT</t>
  </si>
  <si>
    <t>INDIVIDUAL QUARTER</t>
  </si>
  <si>
    <t>CUMULATIVE QUARTER</t>
  </si>
  <si>
    <t xml:space="preserve">CURRENT </t>
  </si>
  <si>
    <t xml:space="preserve">PRECEDING </t>
  </si>
  <si>
    <t>PRECEDING</t>
  </si>
  <si>
    <t>YEAR</t>
  </si>
  <si>
    <t xml:space="preserve">YEAR </t>
  </si>
  <si>
    <t>TODATE</t>
  </si>
  <si>
    <t>Revenue</t>
  </si>
  <si>
    <t>Operating expenses</t>
  </si>
  <si>
    <t>Profit from operations</t>
  </si>
  <si>
    <t>Interest income</t>
  </si>
  <si>
    <t>Finance cost</t>
  </si>
  <si>
    <t>Taxation</t>
  </si>
  <si>
    <t>Basic earnings per ordinary share (sen)</t>
  </si>
  <si>
    <t>Fully diluted earnings per ordinary share (sen)</t>
  </si>
  <si>
    <t>N/A</t>
  </si>
  <si>
    <t>CONDENSED CONSOLIDATED CASH FLOW STATEMENT</t>
  </si>
  <si>
    <t>CASH FLOW FROM OPERATING ACTIVITIES</t>
  </si>
  <si>
    <t>Profit before taxation</t>
  </si>
  <si>
    <t>Adjustments for:</t>
  </si>
  <si>
    <t>Depreciation</t>
  </si>
  <si>
    <t>Interest expenses</t>
  </si>
  <si>
    <t>Operating profit before changes in working capital</t>
  </si>
  <si>
    <t>Tax paid</t>
  </si>
  <si>
    <t>CASH FLOW FROM INVESTING ACTIVITIES</t>
  </si>
  <si>
    <t>Purchase of property, plant &amp; equipment</t>
  </si>
  <si>
    <t>Interest received</t>
  </si>
  <si>
    <t>CASH FLOW FROM FINANCING ACTIVITIES</t>
  </si>
  <si>
    <t>Interest paid</t>
  </si>
  <si>
    <t>CASH AND CASH EQUIVALENTS AT 1ST JANUARY</t>
  </si>
  <si>
    <t>CASH AND CASH EQUIVALENTS CARRIED FORWARD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</si>
  <si>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</si>
  <si>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</si>
  <si>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</si>
  <si>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</si>
  <si>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</si>
  <si>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</si>
  <si>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</si>
  <si>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</si>
  <si>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</si>
  <si>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</si>
  <si>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</si>
  <si>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</si>
  <si>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</si>
  <si>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</si>
  <si>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</si>
  <si>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</si>
  <si>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Net profit for the period</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</si>
  <si>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</si>
  <si>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</si>
  <si>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</si>
  <si>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</si>
  <si>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</si>
  <si>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</si>
  <si>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Material Changes in Estimates Used</t>
  </si>
  <si>
    <t>Debt and Equity Securities</t>
  </si>
  <si>
    <t>Segmental information</t>
  </si>
  <si>
    <t>Primary basis - General products and services offered</t>
  </si>
  <si>
    <t>Profit before</t>
  </si>
  <si>
    <t>Assets</t>
  </si>
  <si>
    <t>Turnover</t>
  </si>
  <si>
    <t>taxation</t>
  </si>
  <si>
    <t>employed</t>
  </si>
  <si>
    <t>Less: Inter-company consolidated adjustments</t>
  </si>
  <si>
    <t>Valuations of Property, Plant and Equipment</t>
  </si>
  <si>
    <t>Material Subsequent Event</t>
  </si>
  <si>
    <t xml:space="preserve">Changes in the Composition of the Group </t>
  </si>
  <si>
    <t>Changes in Contingent Liabilities or Contingent Assets</t>
  </si>
  <si>
    <t>Gross amount due to customers</t>
  </si>
  <si>
    <t>Repayment of bank borrowings</t>
  </si>
  <si>
    <t>Current</t>
  </si>
  <si>
    <t>Quarter</t>
  </si>
  <si>
    <t>Profit Before Tax</t>
  </si>
  <si>
    <t>Prospects</t>
  </si>
  <si>
    <t xml:space="preserve">Variance of Actual from Forecast Profit After Tax </t>
  </si>
  <si>
    <t>Tax Expense</t>
  </si>
  <si>
    <t>To date</t>
  </si>
  <si>
    <t>Unquoted Investments and / or Properties</t>
  </si>
  <si>
    <t>Quoted Securities</t>
  </si>
  <si>
    <t>Borrowings</t>
  </si>
  <si>
    <t>Short term borrowings (Secured)</t>
  </si>
  <si>
    <t>Long term borrowings (Secured)</t>
  </si>
  <si>
    <t>The Group's borrowings are all denominated in Ringgit Malaysia.</t>
  </si>
  <si>
    <t>Off Balance Sheet Financial Instruments</t>
  </si>
  <si>
    <t>Changes in Material Litigation</t>
  </si>
  <si>
    <t>Earnings Per Share</t>
  </si>
  <si>
    <t>(a)</t>
  </si>
  <si>
    <r>
      <t>Basic</t>
    </r>
    <r>
      <rPr>
        <sz val="11"/>
        <rFont val="Times New Roman"/>
        <family val="1"/>
      </rPr>
      <t xml:space="preserve"> earnings per share:</t>
    </r>
  </si>
  <si>
    <t>Number of Ordinary Shares in Issue ('000)</t>
  </si>
  <si>
    <t>Basic Earnings Per Share (sen)</t>
  </si>
  <si>
    <t>(b)</t>
  </si>
  <si>
    <r>
      <t xml:space="preserve">Diluted </t>
    </r>
    <r>
      <rPr>
        <sz val="11"/>
        <rFont val="Times New Roman"/>
        <family val="1"/>
      </rPr>
      <t>earnings per share</t>
    </r>
  </si>
  <si>
    <t>The interim financial report is unaudited and has been prepared in compliance with MASB 26, Interim Financial Reporting. The condensed interim financial report should be read in conjunction with the most recent annual financial report.</t>
  </si>
  <si>
    <t>31.3.2003</t>
  </si>
  <si>
    <t>Acquisition of subsidiary companies</t>
  </si>
  <si>
    <t>Proceeds from disposal of property, plant and equipment</t>
  </si>
  <si>
    <t>TO DATE</t>
  </si>
  <si>
    <t>Preceding</t>
  </si>
  <si>
    <t>Comparison of Current Quarter Results with the Preceding Quarter</t>
  </si>
  <si>
    <t>Financed by:-</t>
  </si>
  <si>
    <t>Proceeds from bank borrowings</t>
  </si>
  <si>
    <t xml:space="preserve">Dividends </t>
  </si>
  <si>
    <t xml:space="preserve">   BRITE-TECH BERHAD (550212-U)</t>
  </si>
  <si>
    <t>Number of shares in issue('000)</t>
  </si>
  <si>
    <t>Weighted average number of shares('000)</t>
  </si>
  <si>
    <t>3 Months</t>
  </si>
  <si>
    <t>HIDEN</t>
  </si>
  <si>
    <t>Net Profit Attributable to Ordinary Shareholders (RM'000)</t>
  </si>
  <si>
    <t>Weighted average number of shares ('000)</t>
  </si>
  <si>
    <t>Long term creditor</t>
  </si>
  <si>
    <t>31.12.2003</t>
  </si>
  <si>
    <t>Tax recoverable</t>
  </si>
  <si>
    <t>Changes in assets</t>
  </si>
  <si>
    <t>Changes in liabilities</t>
  </si>
  <si>
    <t>Minority Interest</t>
  </si>
  <si>
    <t>The Group's business is operated principally in Malaysia.</t>
  </si>
  <si>
    <t>NOTES ON INFORMATION REQUIRED UNDER THE BURSA MALAYSIA LISTING REQUIREMENTS</t>
  </si>
  <si>
    <t>Current year</t>
  </si>
  <si>
    <t>Status of Corporate Proposals Announced But Not Completed And Status of Utilisation</t>
  </si>
  <si>
    <t>of Proceeds Raised From Any Corporate Proposals</t>
  </si>
  <si>
    <t xml:space="preserve">Actual </t>
  </si>
  <si>
    <t>Utilisation</t>
  </si>
  <si>
    <t>utilisation</t>
  </si>
  <si>
    <t xml:space="preserve">for the </t>
  </si>
  <si>
    <t xml:space="preserve">financial </t>
  </si>
  <si>
    <t>period</t>
  </si>
  <si>
    <t>ended 31</t>
  </si>
  <si>
    <t>Total amount</t>
  </si>
  <si>
    <t>December</t>
  </si>
  <si>
    <t>Details of utilisation</t>
  </si>
  <si>
    <t>of proceeds</t>
  </si>
  <si>
    <t>Deviation</t>
  </si>
  <si>
    <t>%</t>
  </si>
  <si>
    <t>Expansion in Johore</t>
  </si>
  <si>
    <t>Expansion in Klang Valley</t>
  </si>
  <si>
    <t>-</t>
  </si>
  <si>
    <t>Purchase of equipment</t>
  </si>
  <si>
    <t>Estimated listing expenses</t>
  </si>
  <si>
    <t>Working capital</t>
  </si>
  <si>
    <t>Total proceeds</t>
  </si>
  <si>
    <t>Unusual Items Affecting Interim Financial Report</t>
  </si>
  <si>
    <t>Dividend Paid</t>
  </si>
  <si>
    <t>Environmental products and services</t>
  </si>
  <si>
    <t>System equipment and ancillary products</t>
  </si>
  <si>
    <t>Investments</t>
  </si>
  <si>
    <t>At 1 January 2004</t>
  </si>
  <si>
    <t>Dividends paid in respect of financial year</t>
  </si>
  <si>
    <t xml:space="preserve">   ended 31 December 2003</t>
  </si>
  <si>
    <t xml:space="preserve">a. </t>
  </si>
  <si>
    <t>b.</t>
  </si>
  <si>
    <t>The following are utilisation of proceeds raised from BTB's initial public offering:</t>
  </si>
  <si>
    <t>**</t>
  </si>
  <si>
    <t>Revised</t>
  </si>
  <si>
    <t>31.12.2004</t>
  </si>
  <si>
    <t>At 31 December 2004</t>
  </si>
  <si>
    <t>Profit before tax</t>
  </si>
  <si>
    <t>Profit after tax</t>
  </si>
  <si>
    <t>Minority interest</t>
  </si>
  <si>
    <t>Goodwill on consolidation</t>
  </si>
  <si>
    <t>** The revised utilisation was based on the announcement made on 24 January 2003.</t>
  </si>
  <si>
    <t>RM '000</t>
  </si>
  <si>
    <t>The taxation charge for the current quarter and financial year to date includes the following:</t>
  </si>
  <si>
    <t>Actual</t>
  </si>
  <si>
    <t>for the</t>
  </si>
  <si>
    <t xml:space="preserve"> period from</t>
  </si>
  <si>
    <t xml:space="preserve">1 January 2003 </t>
  </si>
  <si>
    <t>up to</t>
  </si>
  <si>
    <t>finance lease facilities granted to subsidiary companies</t>
  </si>
  <si>
    <t>Corporate guarantees given to financial institutions for</t>
  </si>
  <si>
    <t xml:space="preserve">banking facilities granted to subsidiary companies </t>
  </si>
  <si>
    <t>Changes</t>
  </si>
  <si>
    <t>security for goods supplied to a subsidiary company</t>
  </si>
  <si>
    <t xml:space="preserve">Corporate guarantees in favour of suppliers as </t>
  </si>
  <si>
    <t>The changes in contingent liability since the last annual balance sheet date is as follow:</t>
  </si>
  <si>
    <t>* BTB has submitted the building plans to the relevant authorities for approval.</t>
  </si>
  <si>
    <t>There were no significant changes in the nature and amount of estimates used in prior interim reporting period or prior financial years that have a material effect in the current interim period.</t>
  </si>
  <si>
    <t>There were no off balance sheet financial instruments at the latest practicable date which shall be not earlier than seven (7) days from the date of this quarterly report.</t>
  </si>
  <si>
    <t>There were no changes in material litigation since the last annual balance sheet date which shall be not earlier than seven (7) days from the date of this quarterly report.</t>
  </si>
  <si>
    <t>Not applicable as there were no potential dilutive factors affecting the ordinary shares.</t>
  </si>
  <si>
    <t>(The Condensed Consolidated Income Statements should be read in conjunction with the audited Annual Financial Report for the year ended 31 December 2004)</t>
  </si>
  <si>
    <t>(The Condensed Consolidated Balance Sheet should be read in conjunction with the audited Annual Financial Report for the year ended 31 December 2004)</t>
  </si>
  <si>
    <t>PERIOD</t>
  </si>
  <si>
    <t>(The Condensed Cash Flow Statement should be read in conjunction with the audited Annual Financial Report for the year ended 31 December 2004)</t>
  </si>
  <si>
    <t>(The Condensed Consolidated Statement of Changes in Equity should be read in conjunction with the audited Annual Financial Report for the year ended 31 December 2004)</t>
  </si>
  <si>
    <t>At 1 January 2005</t>
  </si>
  <si>
    <t>Net profit for the year</t>
  </si>
  <si>
    <t xml:space="preserve">Other operating income </t>
  </si>
  <si>
    <t>There were no sales of unquoted investments and/or properties in the current quarter.</t>
  </si>
  <si>
    <t>There were no purchases or disposals of quoted securities in the current quarter.</t>
  </si>
  <si>
    <t>Not applicable, as the auditors' report on the financial statements for the year ended 31 December 2004 was not subject to any qualification.</t>
  </si>
  <si>
    <t>There were no issuances and repayment of debt and equity securities, share buy-backs, share cancellations, shares held as treasury shares and resale of treasury shares for the current quarter under review.</t>
  </si>
  <si>
    <t>There were no revaluations of property, plant &amp; equipment for the current quarter.</t>
  </si>
  <si>
    <t>There were no corporate proposals announced but not completed for the current quarter at the latest practicable date which shall be not earlier than seven (7) days from the date of this quarterly report.</t>
  </si>
  <si>
    <t>The following notes explain the events and transactions that are significant to the understanding of the changes in the financial position and performance of the Group since the financial year ended 31 December 2004.</t>
  </si>
  <si>
    <t>12 months ended 31 December 2004 (Audited)</t>
  </si>
  <si>
    <t>The Group's borrowings as at the current quarter are as follows:</t>
  </si>
  <si>
    <t>The Group has no unsecured borrowings in the current quarter.</t>
  </si>
  <si>
    <t xml:space="preserve">The BTB Group do not have any contingent assets since the last annual balance sheet date as at 31 December 2004. </t>
  </si>
  <si>
    <t>Amended</t>
  </si>
  <si>
    <t>Review of Performance for the Current Quarter and Financial Year-To-Date</t>
  </si>
  <si>
    <t xml:space="preserve">To the best knowledge of the Directors, the results of the current quarter and financial year-to-date under review have not been affected by any transactions or events of a material or unusual nature. </t>
  </si>
  <si>
    <t>Amount owing to directors</t>
  </si>
  <si>
    <t>Gain on disposal of property, plant and equipment</t>
  </si>
  <si>
    <t>Amortisation of goodwill</t>
  </si>
  <si>
    <t>3 months</t>
  </si>
  <si>
    <t>There were no material events subsequent to the end of the current financial period under review to date.</t>
  </si>
  <si>
    <t>9 Months</t>
  </si>
  <si>
    <t>30.09.2005</t>
  </si>
  <si>
    <t>30.09.2004</t>
  </si>
  <si>
    <t>For the period ended 30 September 2005</t>
  </si>
  <si>
    <t>9 months ended 30 September 2005 (Unaudited)</t>
  </si>
  <si>
    <t>At 30 September 2005</t>
  </si>
  <si>
    <t xml:space="preserve">    ended 31 December 2004</t>
  </si>
  <si>
    <t>Dividends paid</t>
  </si>
  <si>
    <t xml:space="preserve">30 September 2005 </t>
  </si>
  <si>
    <t xml:space="preserve">Bank overdraft of RM1.268 million has been included in short term borrowings. </t>
  </si>
  <si>
    <t>Segmental turnover, profit before taxation for the six months period ended 30 September 2005 and the assets employed are as follows:</t>
  </si>
  <si>
    <t>There were no changes in the composition of the Group for the current financial period under review.</t>
  </si>
  <si>
    <t>Net cash used in investing activities</t>
  </si>
  <si>
    <t>Net cash used in financing activities</t>
  </si>
  <si>
    <t>NET DECREASE IN CASH AND CASH EQUIVALENTS</t>
  </si>
  <si>
    <t>3rd Quarter</t>
  </si>
  <si>
    <t>3rd Qtr Only</t>
  </si>
  <si>
    <t>670*</t>
  </si>
  <si>
    <t>There were no unusual items affecting the interim financial report of the Group for the current financial period ended 30 September 2005.</t>
  </si>
  <si>
    <r>
      <t>The Brite-Tech Berhad group ("BTB Group" or "Group") revenue for the current quarter ended 30 September 2005  increased by 49.4% to RM5.280 million from RM3.534 million in the corresponding</t>
    </r>
    <r>
      <rPr>
        <sz val="11"/>
        <color indexed="10"/>
        <rFont val="Times New Roman"/>
        <family val="1"/>
      </rPr>
      <t xml:space="preserve"> </t>
    </r>
    <r>
      <rPr>
        <sz val="11"/>
        <rFont val="Times New Roman"/>
        <family val="1"/>
      </rPr>
      <t>quarter last year. However, profit before tax decreased from RM1.014 million in the corresponding quarter last year to RM0.353 million in the current quarter.</t>
    </r>
  </si>
  <si>
    <t>The revenue of the BTB Group for the current financial year-to-date ended 30 September 2005 has increased by 61.4% to RM14.550 million from RM9.013 million in the corresponding period last year. However, the BTB Group's profit before tax has decreased from RM2.394 million in the nine-month period ended 30 September 2004 to RM1.134 million for the current financial year-to-date ended 30 September 2005.</t>
  </si>
  <si>
    <t>There were no profit forecasts and no profit guarantee given for the current quarter ended 30 September 2005.</t>
  </si>
  <si>
    <t>Current period provision</t>
  </si>
  <si>
    <t>For the current quarter and financial year to date, the BTB Group's effective tax rate was higher than the statutory tax rate prevailing in Malaysia mainly due to absence of group relief for losses suffered by certain subsidiaries.</t>
  </si>
  <si>
    <t>A first and final gross dividend on ordinary shares of 1.11 sen per share (2003: 1.11 sen per share), less taxation of 28%, amounting to RM1,198,800 in respect of the financial year ended 31 December 2004, was approved by members at the Annual General Meeting held on 23 June 2005 and was paid on 28 July 2005.</t>
  </si>
  <si>
    <t>The increase in revenue for the current quarter and current financial year-to-date ended 30 September 2005 was due to additional revenue contribution from subsidiary companies which were acquired by BTB during the nine-month period ended 30 September 2005. The decrease in profit before tax for the current quarter and current financial year-to-date ended 30 September 2005 was mainly attributed to stiff market competitions, lower sales margin, higher operating expenses incurred and less than satisfactory performance of some of the Group's subsidiaries.</t>
  </si>
  <si>
    <t>For the quarter under review, the BTB Group recorded a revenue of RM5.280 million representing a slight increase over the previous quarter's revenue of RM5.275 million. The Group's profit before tax has decreased from RM0.520 million in the preceding quarter to RM0.353 million in the current quarter. The decrease in profit before tax was attributed to stiff market competitions, lower sales margin, higher operating expenses incurred during the current quarter and less than satisfactory performance of some of the Group's subsidiaries.</t>
  </si>
  <si>
    <r>
      <t>The year ahead remain challenging due to the continued competitive business conditions. The BTB Group will continue to implement its aggressive marketing strategy</t>
    </r>
    <r>
      <rPr>
        <strike/>
        <sz val="11"/>
        <rFont val="Times New Roman"/>
        <family val="1"/>
      </rPr>
      <t xml:space="preserve"> </t>
    </r>
    <r>
      <rPr>
        <sz val="11"/>
        <rFont val="Times New Roman"/>
        <family val="1"/>
      </rPr>
      <t>as well as to strengthen the sales of existing products and services of the BTB Group. The BTB Group will continue to consolidate its existing customer base and operations while at the same time, expand on its core competencies to include other related products and services.</t>
    </r>
  </si>
  <si>
    <t xml:space="preserve">Barring any unforeseen circumstances, the Board of Directors are optimistic that the performance of the BTB Group is likely to remain satisfactory in the remaining period for the financial year ending 31 December 2005. </t>
  </si>
  <si>
    <t>Cash (used in)/generated from operations</t>
  </si>
  <si>
    <t>Net cash (used in)/ generated from operating activities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</si>
</sst>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s>
  <fonts count="29">
    <font>
      <sz val="10"/>
      <name val="arial"/>
      <family val="0"/>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sz val="11"/>
      <name val="Arial"/>
      <family val="2"/>
    </font>
    <font>
      <i/>
      <sz val="10"/>
      <name val="Times New Roman"/>
      <family val="1"/>
    </font>
    <font>
      <i/>
      <sz val="10"/>
      <name val="Arial"/>
      <family val="0"/>
    </font>
    <font>
      <sz val="11"/>
      <color indexed="10"/>
      <name val="Times New Roman"/>
      <family val="1"/>
    </font>
    <font>
      <b/>
      <i/>
      <u val="single"/>
      <sz val="11"/>
      <name val="Times New Roman"/>
      <family val="1"/>
    </font>
    <font>
      <b/>
      <u val="single"/>
      <sz val="11"/>
      <name val="Times New Roman"/>
      <family val="1"/>
    </font>
    <font>
      <u val="single"/>
      <sz val="11"/>
      <name val="Times New Roman"/>
      <family val="1"/>
    </font>
    <font>
      <b/>
      <i/>
      <sz val="11"/>
      <name val="Times New Roman"/>
      <family val="1"/>
    </font>
    <font>
      <b/>
      <u val="single"/>
      <sz val="10"/>
      <name val="Times New Roman"/>
      <family val="1"/>
    </font>
    <font>
      <sz val="8"/>
      <name val="Arial"/>
      <family val="2"/>
    </font>
    <font>
      <b/>
      <sz val="10"/>
      <name val="Arial"/>
      <family val="2"/>
    </font>
    <font>
      <b/>
      <u val="single"/>
      <sz val="10"/>
      <name val="Arial"/>
      <family val="2"/>
    </font>
    <font>
      <b/>
      <sz val="8"/>
      <name val="Arial"/>
      <family val="2"/>
    </font>
    <font>
      <b/>
      <u val="single"/>
      <sz val="8"/>
      <name val="Arial"/>
      <family val="2"/>
    </font>
    <font>
      <sz val="10"/>
      <name val="Arial"/>
      <family val="2"/>
    </font>
    <font>
      <sz val="10"/>
      <name val="times"/>
      <family val="0"/>
    </font>
    <font>
      <sz val="10"/>
      <color indexed="10"/>
      <name val="Arial"/>
      <family val="0"/>
    </font>
    <font>
      <sz val="10"/>
      <color indexed="48"/>
      <name val="Arial"/>
      <family val="0"/>
    </font>
    <font>
      <strike/>
      <sz val="11"/>
      <color indexed="48"/>
      <name val="Times New Roman"/>
      <family val="1"/>
    </font>
    <font>
      <b/>
      <sz val="11"/>
      <color indexed="9"/>
      <name val="Times New Roman"/>
      <family val="1"/>
    </font>
    <font>
      <b/>
      <sz val="9"/>
      <name val="Times New Roman"/>
      <family val="1"/>
    </font>
    <font>
      <sz val="11"/>
      <color indexed="12"/>
      <name val="Times New Roman"/>
      <family val="1"/>
    </font>
    <font>
      <strike/>
      <sz val="11"/>
      <name val="Times New Roman"/>
      <family val="1"/>
    </font>
  </fonts>
  <fills count="2">
    <fill>
      <patternFill/>
    </fill>
    <fill>
      <patternFill patternType="gray125"/>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7">
    <xf numFmtId="0" fontId="0" fillId="0" borderId="0" xfId="0" applyAlignment="1">
      <alignment/>
    </xf>
    <xf numFmtId="0" fontId="1" fillId="0" borderId="0" xfId="0" applyFont="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2" fillId="0" borderId="1" xfId="0" applyFont="1" applyBorder="1" applyAlignment="1">
      <alignment horizontal="centerContinuous"/>
    </xf>
    <xf numFmtId="0" fontId="3" fillId="0" borderId="1" xfId="0" applyFont="1" applyBorder="1" applyAlignment="1">
      <alignment horizontal="centerContinuous"/>
    </xf>
    <xf numFmtId="0" fontId="4" fillId="0" borderId="1" xfId="0" applyFont="1" applyBorder="1" applyAlignment="1">
      <alignment horizontal="centerContinuous"/>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lignment horizontal="center"/>
    </xf>
    <xf numFmtId="0" fontId="3" fillId="0" borderId="2" xfId="0" applyFont="1" applyBorder="1" applyAlignment="1">
      <alignment/>
    </xf>
    <xf numFmtId="0" fontId="5" fillId="0" borderId="2" xfId="0" applyFont="1" applyBorder="1" applyAlignment="1">
      <alignment horizontal="center"/>
    </xf>
    <xf numFmtId="0" fontId="6" fillId="0" borderId="0" xfId="0" applyFont="1" applyAlignment="1">
      <alignment/>
    </xf>
    <xf numFmtId="0" fontId="5" fillId="0" borderId="0" xfId="0" applyFont="1" applyBorder="1" applyAlignment="1" quotePrefix="1">
      <alignment horizontal="center"/>
    </xf>
    <xf numFmtId="37"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center"/>
    </xf>
    <xf numFmtId="0" fontId="0" fillId="0" borderId="2" xfId="0" applyBorder="1" applyAlignment="1">
      <alignment/>
    </xf>
    <xf numFmtId="0" fontId="0" fillId="0" borderId="1" xfId="0" applyBorder="1" applyAlignment="1">
      <alignment/>
    </xf>
    <xf numFmtId="0" fontId="0" fillId="0" borderId="0" xfId="0" applyBorder="1" applyAlignment="1">
      <alignment/>
    </xf>
    <xf numFmtId="37" fontId="4" fillId="0" borderId="0" xfId="0" applyNumberFormat="1" applyFont="1" applyAlignment="1">
      <alignment horizontal="right"/>
    </xf>
    <xf numFmtId="0" fontId="5" fillId="0" borderId="0" xfId="0" applyFont="1" applyAlignment="1">
      <alignment/>
    </xf>
    <xf numFmtId="0" fontId="4" fillId="0" borderId="0" xfId="0" applyFont="1" applyFill="1" applyAlignment="1">
      <alignment/>
    </xf>
    <xf numFmtId="37" fontId="4" fillId="0" borderId="3" xfId="0" applyNumberFormat="1" applyFont="1" applyFill="1" applyBorder="1" applyAlignment="1">
      <alignment/>
    </xf>
    <xf numFmtId="41" fontId="3" fillId="0" borderId="0" xfId="0" applyNumberFormat="1" applyFont="1" applyAlignment="1">
      <alignment/>
    </xf>
    <xf numFmtId="41" fontId="3" fillId="0" borderId="0" xfId="0" applyNumberFormat="1" applyFont="1" applyAlignment="1">
      <alignment horizontal="center"/>
    </xf>
    <xf numFmtId="41" fontId="3" fillId="0" borderId="0" xfId="0" applyNumberFormat="1" applyFont="1" applyBorder="1" applyAlignment="1">
      <alignment/>
    </xf>
    <xf numFmtId="0" fontId="2" fillId="0" borderId="2" xfId="0" applyFont="1" applyBorder="1" applyAlignment="1">
      <alignment/>
    </xf>
    <xf numFmtId="0" fontId="2" fillId="0" borderId="0" xfId="0" applyFont="1" applyBorder="1" applyAlignment="1">
      <alignment horizontal="center"/>
    </xf>
    <xf numFmtId="0" fontId="3" fillId="0" borderId="0" xfId="0" applyFont="1" applyAlignment="1">
      <alignment vertical="top"/>
    </xf>
    <xf numFmtId="0" fontId="2" fillId="0" borderId="0" xfId="0" applyFont="1" applyAlignment="1">
      <alignment vertical="top"/>
    </xf>
    <xf numFmtId="0" fontId="3" fillId="0" borderId="0" xfId="0" applyFont="1" applyAlignment="1">
      <alignment horizontal="justify" wrapText="1"/>
    </xf>
    <xf numFmtId="0" fontId="2" fillId="0" borderId="0" xfId="0" applyFont="1" applyAlignment="1">
      <alignment/>
    </xf>
    <xf numFmtId="37" fontId="3" fillId="0" borderId="0" xfId="0" applyNumberFormat="1" applyFont="1" applyBorder="1" applyAlignment="1">
      <alignment horizontal="right" wrapText="1"/>
    </xf>
    <xf numFmtId="37" fontId="3" fillId="0" borderId="0" xfId="0" applyNumberFormat="1" applyFont="1" applyAlignment="1">
      <alignment/>
    </xf>
    <xf numFmtId="0" fontId="10" fillId="0" borderId="0" xfId="0" applyFont="1" applyAlignment="1">
      <alignment vertical="top"/>
    </xf>
    <xf numFmtId="0" fontId="12" fillId="0" borderId="0" xfId="0" applyFont="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 fillId="0" borderId="0" xfId="0" applyFont="1" applyFill="1" applyAlignment="1">
      <alignment horizontal="center"/>
    </xf>
    <xf numFmtId="0" fontId="4" fillId="0" borderId="0" xfId="0" applyFont="1" applyFill="1" applyAlignment="1">
      <alignment horizontal="centerContinuous"/>
    </xf>
    <xf numFmtId="0" fontId="4" fillId="0" borderId="1" xfId="0" applyFont="1" applyFill="1" applyBorder="1" applyAlignment="1">
      <alignment horizontal="centerContinuous"/>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5" fillId="0" borderId="0" xfId="0" applyFont="1" applyFill="1" applyBorder="1" applyAlignment="1">
      <alignment/>
    </xf>
    <xf numFmtId="0" fontId="5" fillId="0" borderId="2" xfId="0" applyFont="1" applyFill="1" applyBorder="1" applyAlignment="1">
      <alignment horizontal="center"/>
    </xf>
    <xf numFmtId="3" fontId="3" fillId="0" borderId="0"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applyAlignment="1">
      <alignment/>
    </xf>
    <xf numFmtId="0" fontId="5" fillId="0" borderId="0" xfId="0" applyFont="1" applyFill="1" applyBorder="1" applyAlignment="1" quotePrefix="1">
      <alignment horizontal="center"/>
    </xf>
    <xf numFmtId="0" fontId="5" fillId="0" borderId="0" xfId="0" applyFont="1" applyFill="1" applyBorder="1" applyAlignment="1">
      <alignment horizontal="centerContinuous"/>
    </xf>
    <xf numFmtId="0" fontId="3" fillId="0" borderId="0" xfId="0"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horizontal="right"/>
    </xf>
    <xf numFmtId="0" fontId="2" fillId="0" borderId="2" xfId="0" applyFont="1" applyBorder="1" applyAlignment="1">
      <alignment horizontal="center"/>
    </xf>
    <xf numFmtId="173" fontId="3" fillId="0" borderId="0" xfId="15" applyNumberFormat="1" applyFont="1" applyAlignment="1">
      <alignment horizontal="justify" vertical="top" wrapText="1"/>
    </xf>
    <xf numFmtId="43" fontId="3" fillId="0" borderId="0" xfId="0" applyNumberFormat="1" applyFont="1" applyAlignment="1">
      <alignment horizontal="justify" vertical="top" wrapText="1"/>
    </xf>
    <xf numFmtId="43" fontId="3" fillId="0" borderId="0" xfId="0" applyNumberFormat="1" applyFont="1" applyBorder="1" applyAlignment="1">
      <alignment horizontal="justify" vertical="top" wrapText="1"/>
    </xf>
    <xf numFmtId="173" fontId="4" fillId="0" borderId="0" xfId="15" applyNumberFormat="1" applyFont="1" applyAlignment="1">
      <alignment/>
    </xf>
    <xf numFmtId="173" fontId="5" fillId="0" borderId="1" xfId="15" applyNumberFormat="1" applyFont="1" applyBorder="1" applyAlignment="1">
      <alignment horizontal="center"/>
    </xf>
    <xf numFmtId="173" fontId="5" fillId="0" borderId="0" xfId="15" applyNumberFormat="1" applyFont="1" applyAlignment="1">
      <alignment horizontal="center"/>
    </xf>
    <xf numFmtId="173" fontId="5" fillId="0" borderId="2" xfId="15" applyNumberFormat="1" applyFont="1" applyBorder="1" applyAlignment="1">
      <alignment horizontal="center"/>
    </xf>
    <xf numFmtId="173" fontId="4" fillId="0" borderId="0" xfId="15" applyNumberFormat="1" applyFont="1" applyBorder="1" applyAlignment="1">
      <alignment/>
    </xf>
    <xf numFmtId="173" fontId="4" fillId="0" borderId="2" xfId="15" applyNumberFormat="1" applyFont="1" applyBorder="1" applyAlignment="1">
      <alignment/>
    </xf>
    <xf numFmtId="173" fontId="4" fillId="0" borderId="0" xfId="15" applyNumberFormat="1" applyFont="1" applyBorder="1" applyAlignment="1">
      <alignment horizontal="right"/>
    </xf>
    <xf numFmtId="43" fontId="3" fillId="0" borderId="0" xfId="15" applyFont="1" applyFill="1" applyBorder="1" applyAlignment="1">
      <alignment/>
    </xf>
    <xf numFmtId="173" fontId="3" fillId="0" borderId="0" xfId="15" applyNumberFormat="1" applyFont="1" applyFill="1" applyBorder="1" applyAlignment="1">
      <alignment/>
    </xf>
    <xf numFmtId="173" fontId="3" fillId="0" borderId="1" xfId="15" applyNumberFormat="1" applyFont="1" applyFill="1" applyBorder="1" applyAlignment="1">
      <alignment/>
    </xf>
    <xf numFmtId="173" fontId="3" fillId="0" borderId="2" xfId="15" applyNumberFormat="1" applyFont="1" applyFill="1" applyBorder="1" applyAlignment="1">
      <alignment/>
    </xf>
    <xf numFmtId="173" fontId="3" fillId="0" borderId="4" xfId="15" applyNumberFormat="1" applyFont="1" applyFill="1" applyBorder="1" applyAlignment="1">
      <alignment/>
    </xf>
    <xf numFmtId="173" fontId="2" fillId="0" borderId="5" xfId="15" applyNumberFormat="1" applyFont="1" applyFill="1" applyBorder="1" applyAlignment="1">
      <alignment/>
    </xf>
    <xf numFmtId="173" fontId="3" fillId="0" borderId="6" xfId="15" applyNumberFormat="1" applyFont="1" applyFill="1" applyBorder="1" applyAlignment="1">
      <alignment/>
    </xf>
    <xf numFmtId="173" fontId="3" fillId="0" borderId="7" xfId="15" applyNumberFormat="1" applyFont="1" applyFill="1" applyBorder="1" applyAlignment="1">
      <alignment/>
    </xf>
    <xf numFmtId="173" fontId="6" fillId="0" borderId="0" xfId="15" applyNumberFormat="1" applyFont="1" applyFill="1" applyAlignment="1">
      <alignment/>
    </xf>
    <xf numFmtId="173" fontId="3" fillId="0" borderId="0" xfId="15" applyNumberFormat="1" applyFont="1" applyFill="1" applyAlignment="1">
      <alignment/>
    </xf>
    <xf numFmtId="173" fontId="0" fillId="0" borderId="0" xfId="15" applyNumberFormat="1" applyFill="1" applyAlignment="1">
      <alignment/>
    </xf>
    <xf numFmtId="173" fontId="0" fillId="0" borderId="0" xfId="0" applyNumberFormat="1" applyAlignment="1">
      <alignment/>
    </xf>
    <xf numFmtId="0" fontId="3" fillId="0" borderId="2" xfId="0" applyFont="1" applyFill="1" applyBorder="1" applyAlignment="1">
      <alignment/>
    </xf>
    <xf numFmtId="173" fontId="2" fillId="0" borderId="0" xfId="15" applyNumberFormat="1" applyFont="1" applyFill="1" applyAlignment="1">
      <alignment/>
    </xf>
    <xf numFmtId="173" fontId="3" fillId="0" borderId="8" xfId="15" applyNumberFormat="1" applyFont="1" applyFill="1" applyBorder="1" applyAlignment="1">
      <alignment/>
    </xf>
    <xf numFmtId="173" fontId="3" fillId="0" borderId="9" xfId="15" applyNumberFormat="1" applyFont="1" applyFill="1" applyBorder="1" applyAlignment="1">
      <alignment/>
    </xf>
    <xf numFmtId="173" fontId="3" fillId="0" borderId="10" xfId="15" applyNumberFormat="1" applyFont="1" applyFill="1" applyBorder="1" applyAlignment="1">
      <alignment/>
    </xf>
    <xf numFmtId="173" fontId="3" fillId="0" borderId="11" xfId="15" applyNumberFormat="1" applyFont="1" applyFill="1" applyBorder="1" applyAlignment="1">
      <alignment/>
    </xf>
    <xf numFmtId="173" fontId="3" fillId="0" borderId="12" xfId="15" applyNumberFormat="1" applyFont="1" applyFill="1" applyBorder="1" applyAlignment="1">
      <alignment/>
    </xf>
    <xf numFmtId="173" fontId="3" fillId="0" borderId="13" xfId="15" applyNumberFormat="1" applyFont="1" applyFill="1" applyBorder="1" applyAlignment="1">
      <alignment/>
    </xf>
    <xf numFmtId="173" fontId="2" fillId="0" borderId="0" xfId="15" applyNumberFormat="1" applyFont="1" applyFill="1" applyBorder="1" applyAlignment="1">
      <alignment/>
    </xf>
    <xf numFmtId="173" fontId="7" fillId="0" borderId="0" xfId="15" applyNumberFormat="1" applyFont="1" applyFill="1" applyAlignment="1">
      <alignment/>
    </xf>
    <xf numFmtId="173" fontId="0" fillId="0" borderId="0" xfId="0" applyNumberFormat="1" applyFill="1" applyAlignment="1">
      <alignment/>
    </xf>
    <xf numFmtId="173" fontId="5" fillId="0" borderId="0" xfId="15" applyNumberFormat="1" applyFont="1" applyAlignment="1" quotePrefix="1">
      <alignment horizontal="center"/>
    </xf>
    <xf numFmtId="173" fontId="4" fillId="0" borderId="0" xfId="15" applyNumberFormat="1" applyFont="1" applyAlignment="1">
      <alignment horizontal="right"/>
    </xf>
    <xf numFmtId="173" fontId="4" fillId="0" borderId="2" xfId="15" applyNumberFormat="1" applyFont="1" applyBorder="1" applyAlignment="1">
      <alignment horizontal="right"/>
    </xf>
    <xf numFmtId="173" fontId="4" fillId="0" borderId="4" xfId="15" applyNumberFormat="1" applyFont="1" applyBorder="1" applyAlignment="1">
      <alignment horizontal="right"/>
    </xf>
    <xf numFmtId="173" fontId="4" fillId="0" borderId="0" xfId="15" applyNumberFormat="1" applyFont="1" applyFill="1" applyAlignment="1">
      <alignment/>
    </xf>
    <xf numFmtId="173" fontId="4" fillId="0" borderId="3" xfId="15" applyNumberFormat="1" applyFont="1" applyFill="1" applyBorder="1" applyAlignment="1">
      <alignment/>
    </xf>
    <xf numFmtId="0" fontId="4" fillId="0" borderId="0" xfId="0" applyFont="1" applyAlignment="1" quotePrefix="1">
      <alignment horizontal="left"/>
    </xf>
    <xf numFmtId="0" fontId="1" fillId="0" borderId="0" xfId="0" applyFont="1" applyFill="1" applyAlignment="1">
      <alignment horizontal="centerContinuous"/>
    </xf>
    <xf numFmtId="0" fontId="5" fillId="0" borderId="2" xfId="0" applyFont="1" applyFill="1" applyBorder="1" applyAlignment="1" quotePrefix="1">
      <alignment horizontal="center"/>
    </xf>
    <xf numFmtId="173" fontId="3" fillId="0" borderId="3" xfId="15" applyNumberFormat="1" applyFont="1" applyFill="1" applyBorder="1" applyAlignment="1">
      <alignment/>
    </xf>
    <xf numFmtId="0" fontId="3"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vertical="top"/>
    </xf>
    <xf numFmtId="0" fontId="2" fillId="0" borderId="0" xfId="0" applyFont="1" applyFill="1" applyAlignment="1">
      <alignment horizontal="center"/>
    </xf>
    <xf numFmtId="37" fontId="3" fillId="0" borderId="0" xfId="0" applyNumberFormat="1" applyFont="1" applyFill="1" applyAlignment="1">
      <alignment/>
    </xf>
    <xf numFmtId="0" fontId="11" fillId="0" borderId="0" xfId="0" applyFont="1" applyFill="1" applyAlignment="1">
      <alignment horizontal="center"/>
    </xf>
    <xf numFmtId="0" fontId="3" fillId="0" borderId="0" xfId="0" applyFont="1" applyFill="1" applyAlignment="1">
      <alignment horizontal="justify" vertical="top" wrapText="1"/>
    </xf>
    <xf numFmtId="0" fontId="3" fillId="0" borderId="0" xfId="0" applyFont="1" applyFill="1" applyBorder="1" applyAlignment="1">
      <alignment horizontal="justify" vertical="top" wrapText="1"/>
    </xf>
    <xf numFmtId="3" fontId="3" fillId="0" borderId="0" xfId="0" applyNumberFormat="1" applyFont="1" applyFill="1" applyAlignment="1">
      <alignment horizontal="right"/>
    </xf>
    <xf numFmtId="3" fontId="3" fillId="0" borderId="3" xfId="0" applyNumberFormat="1" applyFont="1" applyFill="1" applyBorder="1" applyAlignment="1">
      <alignment horizontal="right"/>
    </xf>
    <xf numFmtId="0" fontId="3" fillId="0" borderId="0" xfId="0" applyFont="1" applyFill="1" applyAlignment="1" quotePrefix="1">
      <alignment horizontal="left"/>
    </xf>
    <xf numFmtId="173" fontId="3" fillId="0" borderId="0" xfId="15" applyNumberFormat="1" applyFont="1" applyFill="1" applyAlignment="1">
      <alignment horizontal="justify" vertical="top" wrapText="1"/>
    </xf>
    <xf numFmtId="41" fontId="3" fillId="0" borderId="0" xfId="15" applyNumberFormat="1" applyFont="1" applyFill="1" applyAlignment="1">
      <alignment horizontal="justify" vertical="top" wrapText="1"/>
    </xf>
    <xf numFmtId="43" fontId="3" fillId="0" borderId="14" xfId="0" applyNumberFormat="1" applyFont="1" applyFill="1" applyBorder="1" applyAlignment="1">
      <alignment horizontal="justify" vertical="top" wrapText="1"/>
    </xf>
    <xf numFmtId="43" fontId="3" fillId="0" borderId="0" xfId="0" applyNumberFormat="1" applyFont="1" applyFill="1" applyAlignment="1">
      <alignment horizontal="justify" vertical="top" wrapText="1"/>
    </xf>
    <xf numFmtId="0" fontId="2" fillId="0" borderId="0" xfId="0" applyFont="1" applyBorder="1" applyAlignment="1" quotePrefix="1">
      <alignment horizontal="center"/>
    </xf>
    <xf numFmtId="173" fontId="3" fillId="0" borderId="0" xfId="15" applyNumberFormat="1" applyFont="1" applyFill="1" applyBorder="1" applyAlignment="1">
      <alignment horizontal="justify" vertical="top" wrapText="1"/>
    </xf>
    <xf numFmtId="0" fontId="2" fillId="0" borderId="0" xfId="0" applyFont="1" applyAlignment="1" quotePrefix="1">
      <alignment horizontal="left"/>
    </xf>
    <xf numFmtId="0" fontId="4" fillId="0" borderId="0" xfId="0" applyFont="1" applyFill="1" applyBorder="1" applyAlignment="1">
      <alignment/>
    </xf>
    <xf numFmtId="173" fontId="13" fillId="0" borderId="0" xfId="15" applyNumberFormat="1" applyFont="1" applyFill="1" applyAlignment="1">
      <alignment/>
    </xf>
    <xf numFmtId="0" fontId="2" fillId="0" borderId="0" xfId="0" applyFont="1" applyFill="1" applyBorder="1" applyAlignment="1">
      <alignment horizontal="center"/>
    </xf>
    <xf numFmtId="173" fontId="0" fillId="0" borderId="0" xfId="0" applyNumberFormat="1" applyBorder="1" applyAlignment="1">
      <alignment/>
    </xf>
    <xf numFmtId="41" fontId="0" fillId="0" borderId="0" xfId="0" applyNumberFormat="1" applyAlignment="1">
      <alignment/>
    </xf>
    <xf numFmtId="0" fontId="4" fillId="0" borderId="0" xfId="0" applyFont="1" applyBorder="1" applyAlignment="1">
      <alignment horizontal="centerContinuous"/>
    </xf>
    <xf numFmtId="0" fontId="14" fillId="0" borderId="0" xfId="0" applyFont="1" applyFill="1" applyBorder="1" applyAlignment="1">
      <alignment/>
    </xf>
    <xf numFmtId="41" fontId="4" fillId="0" borderId="0" xfId="15" applyNumberFormat="1" applyFont="1" applyFill="1" applyBorder="1" applyAlignment="1">
      <alignment/>
    </xf>
    <xf numFmtId="41" fontId="0" fillId="0" borderId="0" xfId="0" applyNumberFormat="1" applyBorder="1" applyAlignment="1">
      <alignment/>
    </xf>
    <xf numFmtId="3" fontId="3" fillId="0" borderId="0" xfId="0" applyNumberFormat="1" applyFont="1" applyFill="1" applyBorder="1" applyAlignment="1">
      <alignment horizontal="right"/>
    </xf>
    <xf numFmtId="41" fontId="0" fillId="0" borderId="0" xfId="0" applyNumberFormat="1" applyFill="1" applyAlignment="1">
      <alignment/>
    </xf>
    <xf numFmtId="41" fontId="3" fillId="0" borderId="0" xfId="0" applyNumberFormat="1" applyFont="1" applyFill="1" applyBorder="1" applyAlignment="1">
      <alignment/>
    </xf>
    <xf numFmtId="173" fontId="4" fillId="0" borderId="0" xfId="15" applyNumberFormat="1" applyFont="1" applyFill="1" applyBorder="1" applyAlignment="1">
      <alignment/>
    </xf>
    <xf numFmtId="173" fontId="3" fillId="0" borderId="15" xfId="15" applyNumberFormat="1" applyFont="1" applyFill="1" applyBorder="1" applyAlignment="1">
      <alignment vertical="top" wrapText="1"/>
    </xf>
    <xf numFmtId="0" fontId="3" fillId="0" borderId="0" xfId="0" applyFont="1" applyFill="1" applyBorder="1" applyAlignment="1">
      <alignment vertical="top" wrapText="1"/>
    </xf>
    <xf numFmtId="0" fontId="14" fillId="0" borderId="0" xfId="0" applyFont="1" applyFill="1" applyBorder="1" applyAlignment="1">
      <alignment horizontal="center"/>
    </xf>
    <xf numFmtId="0" fontId="17" fillId="0" borderId="0" xfId="0" applyFont="1" applyBorder="1" applyAlignment="1">
      <alignment/>
    </xf>
    <xf numFmtId="41" fontId="4"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Font="1" applyFill="1" applyBorder="1" applyAlignment="1" quotePrefix="1">
      <alignment horizontal="center"/>
    </xf>
    <xf numFmtId="0" fontId="2" fillId="0" borderId="0" xfId="0" applyFont="1" applyFill="1" applyBorder="1" applyAlignment="1">
      <alignment horizontal="left"/>
    </xf>
    <xf numFmtId="41" fontId="4" fillId="0" borderId="0" xfId="0" applyNumberFormat="1" applyFont="1" applyFill="1" applyBorder="1" applyAlignment="1">
      <alignment/>
    </xf>
    <xf numFmtId="173" fontId="3" fillId="0" borderId="16" xfId="15" applyNumberFormat="1" applyFont="1" applyFill="1" applyBorder="1" applyAlignment="1">
      <alignment/>
    </xf>
    <xf numFmtId="177" fontId="3" fillId="0" borderId="0" xfId="15" applyNumberFormat="1" applyFont="1" applyFill="1" applyBorder="1" applyAlignment="1">
      <alignment/>
    </xf>
    <xf numFmtId="177" fontId="3" fillId="0" borderId="0" xfId="0" applyNumberFormat="1" applyFont="1" applyAlignment="1">
      <alignment/>
    </xf>
    <xf numFmtId="0" fontId="3" fillId="0" borderId="0" xfId="0" applyFont="1" applyFill="1" applyAlignment="1" quotePrefix="1">
      <alignment horizontal="justify" vertical="top" wrapText="1"/>
    </xf>
    <xf numFmtId="41" fontId="3" fillId="0" borderId="0" xfId="0" applyNumberFormat="1" applyFont="1" applyFill="1" applyAlignment="1">
      <alignment/>
    </xf>
    <xf numFmtId="41" fontId="3" fillId="0" borderId="3" xfId="0" applyNumberFormat="1" applyFont="1" applyFill="1" applyBorder="1" applyAlignment="1">
      <alignment/>
    </xf>
    <xf numFmtId="0" fontId="7" fillId="0" borderId="0" xfId="0" applyFont="1" applyAlignment="1">
      <alignment horizontal="justify" wrapText="1"/>
    </xf>
    <xf numFmtId="43" fontId="3" fillId="0" borderId="2" xfId="15" applyNumberFormat="1" applyFont="1" applyFill="1" applyBorder="1" applyAlignment="1">
      <alignment/>
    </xf>
    <xf numFmtId="43" fontId="3" fillId="0" borderId="0" xfId="15" applyNumberFormat="1" applyFont="1" applyFill="1" applyBorder="1" applyAlignment="1">
      <alignment/>
    </xf>
    <xf numFmtId="178" fontId="2" fillId="0" borderId="5" xfId="15" applyNumberFormat="1" applyFont="1" applyFill="1" applyBorder="1" applyAlignment="1">
      <alignment/>
    </xf>
    <xf numFmtId="178" fontId="3" fillId="0" borderId="0" xfId="15" applyNumberFormat="1" applyFont="1" applyFill="1" applyBorder="1" applyAlignment="1">
      <alignment/>
    </xf>
    <xf numFmtId="178" fontId="3" fillId="0" borderId="4" xfId="15" applyNumberFormat="1" applyFont="1" applyFill="1" applyBorder="1" applyAlignment="1">
      <alignment/>
    </xf>
    <xf numFmtId="178" fontId="3" fillId="0" borderId="6" xfId="15" applyNumberFormat="1" applyFont="1" applyFill="1" applyBorder="1" applyAlignment="1">
      <alignment/>
    </xf>
    <xf numFmtId="178" fontId="3" fillId="0" borderId="16" xfId="15" applyNumberFormat="1" applyFont="1" applyFill="1" applyBorder="1" applyAlignment="1">
      <alignment/>
    </xf>
    <xf numFmtId="178" fontId="3" fillId="0" borderId="7" xfId="15" applyNumberFormat="1" applyFont="1" applyFill="1" applyBorder="1" applyAlignment="1">
      <alignment/>
    </xf>
    <xf numFmtId="43" fontId="3" fillId="0" borderId="1" xfId="15" applyNumberFormat="1" applyFont="1" applyFill="1" applyBorder="1" applyAlignment="1">
      <alignment/>
    </xf>
    <xf numFmtId="43" fontId="3" fillId="0" borderId="4" xfId="15" applyNumberFormat="1" applyFont="1" applyFill="1" applyBorder="1" applyAlignment="1">
      <alignment/>
    </xf>
    <xf numFmtId="43" fontId="2" fillId="0" borderId="5" xfId="15" applyNumberFormat="1" applyFont="1" applyFill="1" applyBorder="1" applyAlignment="1">
      <alignment/>
    </xf>
    <xf numFmtId="43" fontId="4" fillId="0" borderId="0" xfId="15" applyFont="1" applyFill="1" applyBorder="1" applyAlignment="1">
      <alignment horizontal="center"/>
    </xf>
    <xf numFmtId="43" fontId="4" fillId="0" borderId="0" xfId="15" applyFont="1" applyFill="1" applyBorder="1" applyAlignment="1">
      <alignment/>
    </xf>
    <xf numFmtId="43" fontId="0" fillId="0" borderId="0" xfId="15" applyFill="1" applyAlignment="1">
      <alignment/>
    </xf>
    <xf numFmtId="41" fontId="4" fillId="0" borderId="0" xfId="0" applyNumberFormat="1" applyFont="1" applyFill="1" applyBorder="1" applyAlignment="1">
      <alignment horizontal="center"/>
    </xf>
    <xf numFmtId="0" fontId="3" fillId="0" borderId="0" xfId="0" applyFont="1" applyFill="1" applyAlignment="1">
      <alignment horizontal="left" vertical="top" wrapText="1"/>
    </xf>
    <xf numFmtId="0" fontId="0" fillId="0" borderId="0" xfId="0" applyFont="1" applyAlignment="1">
      <alignment/>
    </xf>
    <xf numFmtId="41" fontId="20" fillId="0" borderId="0" xfId="0" applyNumberFormat="1" applyFont="1" applyBorder="1" applyAlignment="1">
      <alignment horizontal="center"/>
    </xf>
    <xf numFmtId="173" fontId="6" fillId="0" borderId="0" xfId="15" applyNumberFormat="1" applyFont="1" applyFill="1" applyBorder="1" applyAlignment="1">
      <alignment/>
    </xf>
    <xf numFmtId="173" fontId="8" fillId="0" borderId="0" xfId="15" applyNumberFormat="1" applyFont="1" applyFill="1" applyBorder="1" applyAlignment="1">
      <alignment horizontal="justify" wrapText="1"/>
    </xf>
    <xf numFmtId="0" fontId="16" fillId="0" borderId="0" xfId="0" applyFont="1" applyBorder="1" applyAlignment="1">
      <alignment/>
    </xf>
    <xf numFmtId="173" fontId="0" fillId="0" borderId="0" xfId="15" applyNumberFormat="1" applyFill="1" applyBorder="1" applyAlignment="1">
      <alignment/>
    </xf>
    <xf numFmtId="173" fontId="0" fillId="0" borderId="0" xfId="0" applyNumberFormat="1" applyFill="1" applyBorder="1" applyAlignment="1">
      <alignment/>
    </xf>
    <xf numFmtId="0" fontId="14"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41" fontId="4" fillId="0" borderId="0" xfId="0" applyNumberFormat="1" applyFont="1" applyBorder="1" applyAlignment="1">
      <alignment/>
    </xf>
    <xf numFmtId="0" fontId="16" fillId="0" borderId="0" xfId="0" applyFont="1" applyBorder="1" applyAlignment="1">
      <alignment horizontal="center"/>
    </xf>
    <xf numFmtId="0" fontId="15" fillId="0" borderId="0" xfId="0" applyFont="1" applyBorder="1" applyAlignment="1">
      <alignment/>
    </xf>
    <xf numFmtId="0" fontId="18" fillId="0" borderId="0" xfId="0" applyFont="1" applyBorder="1" applyAlignment="1">
      <alignment/>
    </xf>
    <xf numFmtId="41" fontId="16" fillId="0" borderId="0" xfId="0" applyNumberFormat="1" applyFont="1" applyBorder="1" applyAlignment="1">
      <alignment/>
    </xf>
    <xf numFmtId="173" fontId="0" fillId="0" borderId="0" xfId="15" applyNumberFormat="1" applyBorder="1" applyAlignment="1">
      <alignment/>
    </xf>
    <xf numFmtId="0" fontId="19" fillId="0" borderId="0" xfId="0" applyFont="1" applyBorder="1" applyAlignment="1">
      <alignment/>
    </xf>
    <xf numFmtId="0" fontId="20" fillId="0" borderId="0" xfId="0" applyFont="1" applyBorder="1" applyAlignment="1">
      <alignment/>
    </xf>
    <xf numFmtId="41" fontId="21" fillId="0" borderId="0" xfId="0" applyNumberFormat="1" applyFont="1" applyBorder="1" applyAlignment="1">
      <alignment horizontal="center"/>
    </xf>
    <xf numFmtId="173" fontId="2" fillId="0" borderId="0" xfId="15" applyNumberFormat="1" applyFont="1" applyFill="1" applyAlignment="1" quotePrefix="1">
      <alignment/>
    </xf>
    <xf numFmtId="41" fontId="3" fillId="0" borderId="0" xfId="0" applyNumberFormat="1" applyFont="1" applyAlignment="1">
      <alignment/>
    </xf>
    <xf numFmtId="41" fontId="3" fillId="0" borderId="3" xfId="0" applyNumberFormat="1" applyFont="1" applyBorder="1" applyAlignment="1">
      <alignment/>
    </xf>
    <xf numFmtId="0" fontId="3" fillId="0" borderId="0" xfId="0" applyFont="1" applyAlignment="1" quotePrefix="1">
      <alignment horizontal="justify" vertical="top" wrapText="1"/>
    </xf>
    <xf numFmtId="41" fontId="3" fillId="0" borderId="2" xfId="0" applyNumberFormat="1" applyFont="1" applyFill="1" applyBorder="1" applyAlignment="1">
      <alignment/>
    </xf>
    <xf numFmtId="41" fontId="3" fillId="0" borderId="2" xfId="0" applyNumberFormat="1" applyFont="1" applyBorder="1" applyAlignment="1">
      <alignment/>
    </xf>
    <xf numFmtId="2" fontId="2" fillId="0" borderId="0" xfId="0" applyNumberFormat="1" applyFont="1" applyFill="1" applyBorder="1" applyAlignment="1">
      <alignment/>
    </xf>
    <xf numFmtId="0" fontId="6" fillId="0" borderId="0" xfId="0" applyFont="1" applyAlignment="1">
      <alignment/>
    </xf>
    <xf numFmtId="0" fontId="11" fillId="0" borderId="0" xfId="0" applyFont="1" applyAlignment="1">
      <alignment/>
    </xf>
    <xf numFmtId="173" fontId="3" fillId="0" borderId="0" xfId="15" applyNumberFormat="1" applyFont="1" applyAlignment="1">
      <alignment horizontal="center"/>
    </xf>
    <xf numFmtId="173" fontId="3" fillId="0" borderId="0" xfId="15" applyNumberFormat="1" applyFont="1" applyAlignment="1">
      <alignment horizontal="right"/>
    </xf>
    <xf numFmtId="173" fontId="3" fillId="0" borderId="0" xfId="0" applyNumberFormat="1" applyFont="1" applyAlignment="1">
      <alignment horizontal="right"/>
    </xf>
    <xf numFmtId="173" fontId="3" fillId="0" borderId="3" xfId="0" applyNumberFormat="1" applyFont="1" applyBorder="1" applyAlignment="1">
      <alignment horizontal="center"/>
    </xf>
    <xf numFmtId="0" fontId="3" fillId="0" borderId="0" xfId="0" applyFont="1" applyAlignment="1">
      <alignment horizontal="right"/>
    </xf>
    <xf numFmtId="0" fontId="22" fillId="0" borderId="0" xfId="0" applyFont="1" applyAlignment="1">
      <alignment/>
    </xf>
    <xf numFmtId="0" fontId="2" fillId="0" borderId="0" xfId="0" applyFont="1" applyFill="1" applyAlignment="1" quotePrefix="1">
      <alignment horizontal="center"/>
    </xf>
    <xf numFmtId="0" fontId="3" fillId="0" borderId="0" xfId="0" applyFont="1" applyAlignment="1">
      <alignment horizontal="right" vertical="top"/>
    </xf>
    <xf numFmtId="0" fontId="3" fillId="0" borderId="0" xfId="0" applyFont="1" applyAlignment="1">
      <alignment horizontal="justify" vertical="center" wrapText="1"/>
    </xf>
    <xf numFmtId="0" fontId="2" fillId="0" borderId="0" xfId="0" applyFont="1" applyAlignment="1">
      <alignment horizontal="center" wrapText="1"/>
    </xf>
    <xf numFmtId="173" fontId="3" fillId="0" borderId="0" xfId="15" applyNumberFormat="1" applyFont="1" applyAlignment="1">
      <alignment/>
    </xf>
    <xf numFmtId="173" fontId="3" fillId="0" borderId="3" xfId="15" applyNumberFormat="1" applyFont="1" applyBorder="1" applyAlignment="1">
      <alignment/>
    </xf>
    <xf numFmtId="173" fontId="9" fillId="0" borderId="0" xfId="15" applyNumberFormat="1" applyFont="1" applyFill="1" applyBorder="1" applyAlignment="1">
      <alignment/>
    </xf>
    <xf numFmtId="41" fontId="9" fillId="0" borderId="0" xfId="0" applyNumberFormat="1" applyFont="1" applyFill="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41" fontId="4" fillId="0" borderId="0" xfId="0" applyNumberFormat="1" applyFont="1" applyAlignment="1">
      <alignment/>
    </xf>
    <xf numFmtId="41" fontId="4" fillId="0" borderId="2" xfId="0" applyNumberFormat="1" applyFont="1" applyBorder="1" applyAlignment="1">
      <alignment/>
    </xf>
    <xf numFmtId="41" fontId="4" fillId="0" borderId="0" xfId="0" applyNumberFormat="1" applyFont="1" applyAlignment="1">
      <alignment horizontal="right"/>
    </xf>
    <xf numFmtId="0" fontId="23" fillId="0" borderId="0" xfId="0" applyFont="1" applyBorder="1" applyAlignment="1">
      <alignment/>
    </xf>
    <xf numFmtId="0" fontId="24" fillId="0" borderId="0" xfId="0" applyFont="1" applyFill="1" applyAlignment="1">
      <alignment horizontal="centerContinuous"/>
    </xf>
    <xf numFmtId="41" fontId="23" fillId="0" borderId="0" xfId="0" applyNumberFormat="1" applyFont="1" applyFill="1" applyAlignment="1">
      <alignment/>
    </xf>
    <xf numFmtId="0" fontId="25" fillId="0" borderId="0" xfId="0" applyFont="1" applyFill="1" applyBorder="1" applyAlignment="1">
      <alignment horizontal="center"/>
    </xf>
    <xf numFmtId="172" fontId="26" fillId="0" borderId="0" xfId="0" applyNumberFormat="1" applyFont="1" applyFill="1" applyBorder="1" applyAlignment="1">
      <alignment horizontal="center"/>
    </xf>
    <xf numFmtId="41" fontId="2" fillId="0" borderId="0" xfId="0" applyNumberFormat="1" applyFont="1" applyAlignment="1">
      <alignment horizontal="center"/>
    </xf>
    <xf numFmtId="173" fontId="3" fillId="0" borderId="0" xfId="0" applyNumberFormat="1" applyFont="1" applyAlignment="1">
      <alignment/>
    </xf>
    <xf numFmtId="173" fontId="3" fillId="0" borderId="0" xfId="0" applyNumberFormat="1" applyFont="1" applyAlignment="1">
      <alignment horizontal="center"/>
    </xf>
    <xf numFmtId="0" fontId="9"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xf>
    <xf numFmtId="0" fontId="2" fillId="0" borderId="8"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9" xfId="0" applyFont="1" applyBorder="1" applyAlignment="1">
      <alignment horizontal="center"/>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6" xfId="0" applyFont="1" applyBorder="1" applyAlignment="1">
      <alignment horizontal="center" vertical="top" wrapText="1"/>
    </xf>
    <xf numFmtId="0" fontId="2" fillId="0" borderId="11"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horizontal="center" vertical="top" wrapText="1"/>
    </xf>
    <xf numFmtId="0" fontId="3" fillId="0" borderId="12" xfId="0" applyFont="1" applyBorder="1" applyAlignment="1">
      <alignment horizontal="justify" vertical="top" wrapText="1"/>
    </xf>
    <xf numFmtId="0" fontId="3" fillId="0" borderId="2" xfId="0" applyFont="1" applyBorder="1" applyAlignment="1">
      <alignment horizontal="justify" vertical="top" wrapText="1"/>
    </xf>
    <xf numFmtId="0" fontId="3" fillId="0" borderId="13" xfId="0" applyFont="1" applyBorder="1" applyAlignment="1">
      <alignment horizontal="justify" vertical="top" wrapText="1"/>
    </xf>
    <xf numFmtId="0" fontId="2" fillId="0" borderId="17" xfId="0" applyFont="1" applyBorder="1" applyAlignment="1">
      <alignment horizontal="right" vertical="top" wrapText="1"/>
    </xf>
    <xf numFmtId="0" fontId="2" fillId="0" borderId="2" xfId="0" applyFont="1" applyBorder="1" applyAlignment="1">
      <alignment horizontal="right" vertical="top" wrapText="1"/>
    </xf>
    <xf numFmtId="0" fontId="2" fillId="0" borderId="7" xfId="0" applyFont="1" applyBorder="1" applyAlignment="1">
      <alignment horizontal="right" vertical="top" wrapText="1"/>
    </xf>
    <xf numFmtId="0" fontId="3" fillId="0" borderId="0" xfId="0" applyFont="1" applyBorder="1" applyAlignment="1">
      <alignment horizontal="justify" vertical="top" wrapText="1"/>
    </xf>
    <xf numFmtId="173" fontId="3" fillId="0" borderId="17" xfId="15" applyNumberFormat="1" applyFont="1" applyBorder="1" applyAlignment="1">
      <alignment horizontal="right" vertical="top" wrapText="1"/>
    </xf>
    <xf numFmtId="173" fontId="3" fillId="0" borderId="4" xfId="15" applyNumberFormat="1" applyFont="1" applyBorder="1" applyAlignment="1">
      <alignment horizontal="right" vertical="top" wrapText="1"/>
    </xf>
    <xf numFmtId="0" fontId="3" fillId="0" borderId="8" xfId="0" applyFont="1" applyBorder="1" applyAlignment="1">
      <alignment horizontal="justify" vertical="top" wrapText="1"/>
    </xf>
    <xf numFmtId="0" fontId="3" fillId="0" borderId="1" xfId="0" applyFont="1" applyBorder="1" applyAlignment="1">
      <alignment horizontal="justify" vertical="top" wrapText="1"/>
    </xf>
    <xf numFmtId="0" fontId="3" fillId="0" borderId="9" xfId="0" applyFont="1" applyBorder="1" applyAlignment="1">
      <alignment horizontal="justify"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173" fontId="3" fillId="0" borderId="6" xfId="15" applyNumberFormat="1" applyFont="1" applyBorder="1" applyAlignment="1">
      <alignment horizontal="right" vertical="top" wrapText="1"/>
    </xf>
    <xf numFmtId="173" fontId="3" fillId="0" borderId="1" xfId="15" applyNumberFormat="1" applyFont="1" applyBorder="1" applyAlignment="1">
      <alignment horizontal="right" vertical="top" wrapText="1"/>
    </xf>
    <xf numFmtId="173" fontId="3" fillId="0" borderId="7" xfId="15" applyNumberFormat="1" applyFont="1" applyBorder="1" applyAlignment="1">
      <alignment horizontal="right" vertical="top" wrapText="1"/>
    </xf>
    <xf numFmtId="173" fontId="3" fillId="0" borderId="2" xfId="15"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173" fontId="3" fillId="0" borderId="0" xfId="15" applyNumberFormat="1" applyFont="1" applyBorder="1" applyAlignment="1">
      <alignment horizontal="right" vertical="top" wrapText="1"/>
    </xf>
    <xf numFmtId="0" fontId="9" fillId="0" borderId="0" xfId="0" applyFont="1" applyFill="1" applyAlignment="1">
      <alignment horizontal="left" vertical="top"/>
    </xf>
    <xf numFmtId="0" fontId="27" fillId="0" borderId="0" xfId="0" applyFont="1" applyAlignment="1">
      <alignment horizontal="left" vertical="top"/>
    </xf>
    <xf numFmtId="0" fontId="27" fillId="0" borderId="0" xfId="0" applyFont="1" applyAlignment="1" quotePrefix="1">
      <alignment horizontal="justify" vertical="top" wrapText="1"/>
    </xf>
    <xf numFmtId="0" fontId="3" fillId="0" borderId="0" xfId="0" applyFont="1" applyAlignment="1">
      <alignment horizontal="left" vertical="top" wrapText="1"/>
    </xf>
    <xf numFmtId="173" fontId="3" fillId="0" borderId="0" xfId="15" applyNumberFormat="1" applyFont="1" applyFill="1" applyBorder="1" applyAlignment="1">
      <alignment vertical="top" wrapText="1"/>
    </xf>
    <xf numFmtId="173" fontId="4" fillId="0" borderId="0" xfId="0" applyNumberFormat="1" applyFont="1" applyFill="1" applyAlignment="1">
      <alignment/>
    </xf>
    <xf numFmtId="0" fontId="3" fillId="0" borderId="4" xfId="0" applyFont="1" applyBorder="1" applyAlignment="1">
      <alignment horizontal="justify" vertical="top" wrapText="1"/>
    </xf>
    <xf numFmtId="0" fontId="3" fillId="0" borderId="18" xfId="0" applyFont="1" applyBorder="1" applyAlignment="1">
      <alignment horizontal="justify" vertical="top" wrapText="1"/>
    </xf>
    <xf numFmtId="0" fontId="3" fillId="0" borderId="0" xfId="0" applyFont="1" applyBorder="1" applyAlignment="1">
      <alignment horizontal="justify" vertical="top" wrapText="1"/>
    </xf>
    <xf numFmtId="0" fontId="3" fillId="0" borderId="0" xfId="0" applyFont="1" applyAlignment="1">
      <alignment vertical="top" wrapText="1"/>
    </xf>
    <xf numFmtId="0" fontId="3" fillId="0" borderId="18" xfId="0" applyFont="1" applyBorder="1" applyAlignment="1">
      <alignment horizontal="right" vertical="top" wrapText="1"/>
    </xf>
    <xf numFmtId="0" fontId="2" fillId="0" borderId="0" xfId="0" applyFont="1" applyAlignment="1">
      <alignment horizontal="center" wrapText="1"/>
    </xf>
    <xf numFmtId="0" fontId="3" fillId="0" borderId="0" xfId="0" applyFont="1" applyFill="1" applyAlignment="1" quotePrefix="1">
      <alignment horizontal="justify" vertical="top" wrapText="1"/>
    </xf>
    <xf numFmtId="0" fontId="3" fillId="0" borderId="0" xfId="0" applyFont="1" applyFill="1" applyAlignment="1">
      <alignment horizontal="left" vertical="top" wrapText="1"/>
    </xf>
    <xf numFmtId="0" fontId="2" fillId="0" borderId="8" xfId="0" applyFont="1" applyBorder="1" applyAlignment="1">
      <alignment horizontal="center" vertical="top" wrapText="1"/>
    </xf>
    <xf numFmtId="0" fontId="3" fillId="0" borderId="9" xfId="0" applyFont="1" applyBorder="1" applyAlignment="1">
      <alignment horizontal="center" vertical="top" wrapText="1"/>
    </xf>
    <xf numFmtId="0" fontId="2" fillId="0" borderId="10" xfId="0" applyFont="1" applyBorder="1" applyAlignment="1">
      <alignment horizontal="center"/>
    </xf>
    <xf numFmtId="0" fontId="3" fillId="0" borderId="19" xfId="0" applyFont="1" applyBorder="1" applyAlignment="1">
      <alignment horizontal="justify" vertical="top" wrapText="1"/>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4" fillId="0" borderId="0" xfId="0" applyFont="1" applyFill="1" applyAlignment="1">
      <alignment wrapText="1"/>
    </xf>
    <xf numFmtId="0" fontId="0" fillId="0" borderId="0" xfId="0" applyAlignment="1">
      <alignment wrapText="1"/>
    </xf>
    <xf numFmtId="0" fontId="1" fillId="0" borderId="0" xfId="0" applyFont="1" applyAlignment="1">
      <alignment horizontal="center"/>
    </xf>
    <xf numFmtId="173" fontId="4" fillId="0" borderId="0" xfId="15" applyNumberFormat="1" applyFont="1" applyFill="1" applyAlignment="1">
      <alignment horizontal="justify" wrapText="1"/>
    </xf>
    <xf numFmtId="173" fontId="7" fillId="0" borderId="0" xfId="15" applyNumberFormat="1" applyFont="1" applyFill="1" applyAlignment="1">
      <alignment horizontal="justify" wrapText="1"/>
    </xf>
    <xf numFmtId="0" fontId="4" fillId="0" borderId="0" xfId="0" applyFont="1" applyAlignment="1">
      <alignment wrapText="1"/>
    </xf>
    <xf numFmtId="0" fontId="24" fillId="0" borderId="0" xfId="0" applyFont="1" applyAlignment="1">
      <alignment horizontal="center"/>
    </xf>
    <xf numFmtId="0" fontId="2" fillId="0" borderId="0" xfId="0" applyFont="1" applyAlignment="1">
      <alignment horizontal="center"/>
    </xf>
    <xf numFmtId="0" fontId="2" fillId="0" borderId="0" xfId="0" applyFont="1" applyAlignment="1" quotePrefix="1">
      <alignment horizontal="center"/>
    </xf>
    <xf numFmtId="0" fontId="3" fillId="0" borderId="0" xfId="0" applyFont="1" applyAlignment="1">
      <alignment wrapText="1"/>
    </xf>
    <xf numFmtId="0" fontId="2" fillId="0" borderId="10" xfId="0" applyFont="1" applyBorder="1" applyAlignment="1">
      <alignment horizontal="center" vertical="top" wrapText="1"/>
    </xf>
    <xf numFmtId="0" fontId="3" fillId="0" borderId="1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2" xfId="0" applyFont="1" applyBorder="1" applyAlignment="1">
      <alignment horizontal="center" vertical="top" wrapText="1"/>
    </xf>
    <xf numFmtId="0" fontId="2" fillId="0" borderId="13" xfId="0" applyFont="1" applyBorder="1" applyAlignment="1">
      <alignment horizontal="center" vertical="top" wrapText="1"/>
    </xf>
    <xf numFmtId="15" fontId="2" fillId="0" borderId="12" xfId="0" applyNumberFormat="1" applyFont="1" applyBorder="1" applyAlignment="1" quotePrefix="1">
      <alignment horizontal="center" vertical="top" wrapText="1"/>
    </xf>
    <xf numFmtId="0" fontId="2" fillId="0" borderId="13" xfId="0" applyNumberFormat="1" applyFont="1" applyBorder="1" applyAlignment="1">
      <alignment horizontal="center" vertical="top" wrapText="1"/>
    </xf>
    <xf numFmtId="0" fontId="2" fillId="0" borderId="10" xfId="0" applyFont="1" applyBorder="1" applyAlignment="1" quotePrefix="1">
      <alignment horizontal="center"/>
    </xf>
    <xf numFmtId="0" fontId="2" fillId="0" borderId="11" xfId="0" applyFont="1" applyBorder="1" applyAlignment="1" quotePrefix="1">
      <alignment horizontal="center"/>
    </xf>
    <xf numFmtId="0" fontId="2" fillId="0" borderId="12" xfId="0" applyFont="1" applyBorder="1" applyAlignment="1">
      <alignment horizontal="right" vertical="top" wrapText="1"/>
    </xf>
    <xf numFmtId="0" fontId="2" fillId="0" borderId="13" xfId="0" applyFont="1" applyBorder="1" applyAlignment="1">
      <alignment horizontal="right" vertical="top" wrapText="1"/>
    </xf>
    <xf numFmtId="0" fontId="3" fillId="0" borderId="0" xfId="0" applyFont="1" applyAlignment="1">
      <alignment horizontal="justify" vertical="top" wrapText="1"/>
    </xf>
    <xf numFmtId="0" fontId="3" fillId="0" borderId="0" xfId="0" applyFont="1" applyFill="1" applyAlignment="1">
      <alignment horizontal="justify" vertical="top" wrapText="1"/>
    </xf>
    <xf numFmtId="0" fontId="3" fillId="0" borderId="0" xfId="0" applyFont="1" applyAlignment="1">
      <alignment/>
    </xf>
    <xf numFmtId="3" fontId="3" fillId="0" borderId="19" xfId="0" applyNumberFormat="1" applyFont="1" applyBorder="1" applyAlignment="1">
      <alignment horizontal="right" vertical="top" wrapText="1"/>
    </xf>
    <xf numFmtId="0" fontId="3" fillId="0" borderId="19" xfId="0" applyFont="1" applyBorder="1" applyAlignment="1">
      <alignment horizontal="right" vertical="top" wrapText="1"/>
    </xf>
    <xf numFmtId="0" fontId="0" fillId="0" borderId="0" xfId="0" applyFont="1" applyAlignment="1">
      <alignment horizontal="justify" vertical="top"/>
    </xf>
    <xf numFmtId="0" fontId="0" fillId="0" borderId="0" xfId="0" applyFont="1" applyAlignment="1">
      <alignment/>
    </xf>
    <xf numFmtId="0" fontId="3" fillId="0" borderId="12" xfId="0" applyFont="1" applyBorder="1" applyAlignment="1">
      <alignment horizontal="justify" vertical="top" wrapText="1"/>
    </xf>
    <xf numFmtId="0" fontId="3" fillId="0" borderId="2" xfId="0" applyFont="1" applyBorder="1" applyAlignment="1">
      <alignment horizontal="justify" vertical="top" wrapText="1"/>
    </xf>
    <xf numFmtId="0" fontId="3" fillId="0" borderId="13" xfId="0" applyFont="1" applyBorder="1" applyAlignment="1">
      <alignment horizontal="justify" vertical="top" wrapText="1"/>
    </xf>
    <xf numFmtId="3" fontId="3" fillId="0" borderId="12" xfId="0" applyNumberFormat="1" applyFont="1" applyBorder="1" applyAlignment="1">
      <alignment horizontal="right" vertical="top" wrapText="1"/>
    </xf>
    <xf numFmtId="0" fontId="3" fillId="0" borderId="13" xfId="0" applyFont="1" applyBorder="1" applyAlignment="1">
      <alignment horizontal="right" vertical="top" wrapText="1"/>
    </xf>
    <xf numFmtId="0" fontId="3" fillId="0" borderId="0" xfId="0" applyFont="1" applyAlignment="1" quotePrefix="1">
      <alignment horizontal="justify" vertical="top" wrapText="1"/>
    </xf>
    <xf numFmtId="0" fontId="0"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center" wrapText="1"/>
    </xf>
    <xf numFmtId="0" fontId="3" fillId="0" borderId="0" xfId="0" applyFont="1" applyAlignment="1">
      <alignment horizontal="justify" vertical="top"/>
    </xf>
    <xf numFmtId="0" fontId="23" fillId="0" borderId="0" xfId="0" applyFont="1" applyAlignment="1">
      <alignment horizontal="justify" vertical="top"/>
    </xf>
    <xf numFmtId="173" fontId="3" fillId="0" borderId="19" xfId="15" applyNumberFormat="1" applyFont="1" applyFill="1" applyBorder="1" applyAlignment="1">
      <alignment horizontal="right" vertical="top" wrapText="1"/>
    </xf>
    <xf numFmtId="173" fontId="3" fillId="0" borderId="18" xfId="15" applyNumberFormat="1" applyFont="1" applyFill="1" applyBorder="1" applyAlignment="1">
      <alignment horizontal="right" vertical="top" wrapText="1"/>
    </xf>
    <xf numFmtId="0" fontId="3" fillId="0" borderId="17" xfId="0" applyFont="1" applyFill="1" applyBorder="1" applyAlignment="1">
      <alignment horizontal="right" vertical="top" wrapText="1"/>
    </xf>
    <xf numFmtId="173" fontId="3" fillId="0" borderId="8" xfId="15" applyNumberFormat="1" applyFont="1" applyFill="1" applyBorder="1" applyAlignment="1">
      <alignment horizontal="right" vertical="top" wrapText="1"/>
    </xf>
    <xf numFmtId="173" fontId="3" fillId="0" borderId="9" xfId="15" applyNumberFormat="1" applyFont="1" applyFill="1" applyBorder="1" applyAlignment="1">
      <alignment horizontal="right" vertical="top" wrapText="1"/>
    </xf>
    <xf numFmtId="0" fontId="3" fillId="0" borderId="6" xfId="0" applyFont="1" applyFill="1" applyBorder="1" applyAlignment="1">
      <alignment horizontal="right" vertical="top" wrapText="1"/>
    </xf>
    <xf numFmtId="0" fontId="3" fillId="0" borderId="6" xfId="0" applyFont="1" applyFill="1" applyBorder="1" applyAlignment="1">
      <alignment horizontal="justify" vertical="top" wrapText="1"/>
    </xf>
    <xf numFmtId="3" fontId="3" fillId="0" borderId="19" xfId="0" applyNumberFormat="1" applyFont="1" applyFill="1" applyBorder="1" applyAlignment="1">
      <alignment horizontal="right" vertical="top" wrapText="1"/>
    </xf>
    <xf numFmtId="0" fontId="3" fillId="0" borderId="18" xfId="0" applyFont="1" applyFill="1" applyBorder="1" applyAlignment="1">
      <alignment horizontal="right" vertical="top" wrapText="1"/>
    </xf>
    <xf numFmtId="173" fontId="3" fillId="0" borderId="12" xfId="15" applyNumberFormat="1" applyFont="1" applyFill="1" applyBorder="1" applyAlignment="1">
      <alignment horizontal="right" vertical="top" wrapText="1"/>
    </xf>
    <xf numFmtId="173" fontId="3" fillId="0" borderId="13" xfId="15" applyNumberFormat="1" applyFont="1" applyFill="1" applyBorder="1" applyAlignment="1">
      <alignment horizontal="right" vertical="top" wrapText="1"/>
    </xf>
    <xf numFmtId="173" fontId="3" fillId="0" borderId="7" xfId="15" applyNumberFormat="1" applyFont="1" applyFill="1" applyBorder="1" applyAlignment="1">
      <alignment horizontal="right" vertical="top" wrapText="1"/>
    </xf>
    <xf numFmtId="0" fontId="3" fillId="0" borderId="7" xfId="0"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tabSelected="1" zoomScale="75" zoomScaleNormal="75" workbookViewId="0" topLeftCell="A13">
      <selection activeCell="A1" sqref="A1"/>
    </sheetView>
  </sheetViews>
  <sheetFormatPr defaultColWidth="9.140625" defaultRowHeight="12.75"/>
  <cols>
    <col min="3" max="3" width="22.421875" style="0" customWidth="1"/>
    <col min="4" max="4" width="11.28125" style="0" bestFit="1" customWidth="1"/>
    <col min="5" max="5" width="4.57421875" style="0" customWidth="1"/>
    <col min="6" max="6" width="11.57421875" style="0" bestFit="1" customWidth="1"/>
    <col min="7" max="7" width="4.421875" style="0" customWidth="1"/>
    <col min="8" max="8" width="11.28125" style="0" bestFit="1" customWidth="1"/>
    <col min="9" max="9" width="3.57421875" style="0" customWidth="1"/>
    <col min="10" max="10" width="11.28125" style="0" bestFit="1" customWidth="1"/>
    <col min="13" max="13" width="10.28125" style="0" bestFit="1" customWidth="1"/>
  </cols>
  <sheetData>
    <row r="1" spans="1:10" s="53" customFormat="1" ht="15.75">
      <c r="A1" s="105" t="s">
        <v>132</v>
      </c>
      <c r="B1" s="54"/>
      <c r="C1" s="54"/>
      <c r="D1" s="54"/>
      <c r="E1" s="54"/>
      <c r="F1" s="54"/>
      <c r="G1" s="54"/>
      <c r="H1" s="54"/>
      <c r="I1" s="54"/>
      <c r="J1" s="54"/>
    </row>
    <row r="2" spans="1:10" s="53" customFormat="1" ht="15.75">
      <c r="A2" s="105" t="s">
        <v>1</v>
      </c>
      <c r="B2" s="54"/>
      <c r="C2" s="54"/>
      <c r="D2" s="54"/>
      <c r="E2" s="54"/>
      <c r="F2" s="54"/>
      <c r="G2" s="54"/>
      <c r="H2" s="54"/>
      <c r="I2" s="54"/>
      <c r="J2" s="54"/>
    </row>
    <row r="3" spans="1:10" s="53" customFormat="1" ht="15">
      <c r="A3" s="52"/>
      <c r="B3" s="52"/>
      <c r="C3" s="52"/>
      <c r="D3" s="52"/>
      <c r="E3" s="52"/>
      <c r="F3" s="52"/>
      <c r="G3" s="52"/>
      <c r="H3" s="52"/>
      <c r="I3" s="52"/>
      <c r="J3" s="52"/>
    </row>
    <row r="4" spans="1:10" s="53" customFormat="1" ht="15">
      <c r="A4" s="54" t="s">
        <v>28</v>
      </c>
      <c r="B4" s="55"/>
      <c r="C4" s="55"/>
      <c r="D4" s="55"/>
      <c r="E4" s="55"/>
      <c r="F4" s="55"/>
      <c r="G4" s="55"/>
      <c r="H4" s="55"/>
      <c r="I4" s="55"/>
      <c r="J4" s="55"/>
    </row>
    <row r="5" spans="1:10" s="53" customFormat="1" ht="15">
      <c r="A5" s="54" t="s">
        <v>239</v>
      </c>
      <c r="B5" s="55"/>
      <c r="C5" s="55"/>
      <c r="D5" s="55"/>
      <c r="E5" s="55"/>
      <c r="F5" s="55"/>
      <c r="G5" s="55"/>
      <c r="H5" s="55"/>
      <c r="I5" s="55"/>
      <c r="J5" s="55"/>
    </row>
    <row r="6" spans="1:10" s="53" customFormat="1" ht="15">
      <c r="A6" s="221"/>
      <c r="B6" s="55"/>
      <c r="C6" s="55"/>
      <c r="D6" s="55"/>
      <c r="E6" s="55"/>
      <c r="F6" s="55"/>
      <c r="G6" s="55"/>
      <c r="H6" s="55"/>
      <c r="I6" s="55"/>
      <c r="J6" s="55"/>
    </row>
    <row r="7" spans="1:10" s="53" customFormat="1" ht="15">
      <c r="A7" s="52"/>
      <c r="B7" s="52"/>
      <c r="C7" s="52"/>
      <c r="D7" s="52"/>
      <c r="E7" s="52"/>
      <c r="F7" s="52"/>
      <c r="G7" s="52"/>
      <c r="H7" s="52"/>
      <c r="I7" s="52"/>
      <c r="J7" s="52"/>
    </row>
    <row r="8" spans="1:10" s="53" customFormat="1" ht="15">
      <c r="A8" s="55"/>
      <c r="B8" s="55"/>
      <c r="C8" s="55"/>
      <c r="D8" s="55"/>
      <c r="E8" s="55"/>
      <c r="F8" s="55"/>
      <c r="G8" s="55"/>
      <c r="H8" s="55"/>
      <c r="I8" s="55"/>
      <c r="J8" s="55"/>
    </row>
    <row r="9" spans="1:12" s="53" customFormat="1" ht="15">
      <c r="A9" s="56"/>
      <c r="B9" s="56"/>
      <c r="C9" s="56"/>
      <c r="D9" s="56"/>
      <c r="E9" s="56"/>
      <c r="F9" s="56"/>
      <c r="G9" s="56"/>
      <c r="H9" s="56"/>
      <c r="I9" s="56"/>
      <c r="J9" s="56"/>
      <c r="K9" s="59"/>
      <c r="L9" s="59"/>
    </row>
    <row r="10" spans="1:12" s="53" customFormat="1" ht="15">
      <c r="A10" s="59"/>
      <c r="B10" s="59"/>
      <c r="C10" s="59"/>
      <c r="D10" s="282" t="s">
        <v>29</v>
      </c>
      <c r="E10" s="282"/>
      <c r="F10" s="282"/>
      <c r="G10" s="58"/>
      <c r="H10" s="283" t="s">
        <v>30</v>
      </c>
      <c r="I10" s="283"/>
      <c r="J10" s="283"/>
      <c r="K10" s="57"/>
      <c r="L10" s="57"/>
    </row>
    <row r="11" spans="1:12" s="53" customFormat="1" ht="15">
      <c r="A11" s="59"/>
      <c r="B11" s="59"/>
      <c r="C11" s="59"/>
      <c r="D11" s="46"/>
      <c r="E11" s="46"/>
      <c r="F11" s="46"/>
      <c r="G11" s="46"/>
      <c r="H11" s="57"/>
      <c r="I11" s="57"/>
      <c r="J11" s="57"/>
      <c r="K11" s="57"/>
      <c r="L11" s="57"/>
    </row>
    <row r="12" spans="1:12" s="53" customFormat="1" ht="15">
      <c r="A12" s="59"/>
      <c r="B12" s="59"/>
      <c r="C12" s="59"/>
      <c r="D12" s="46" t="s">
        <v>31</v>
      </c>
      <c r="E12" s="46"/>
      <c r="F12" s="58" t="s">
        <v>32</v>
      </c>
      <c r="G12" s="46"/>
      <c r="H12" s="46" t="s">
        <v>31</v>
      </c>
      <c r="I12" s="46"/>
      <c r="J12" s="46" t="s">
        <v>33</v>
      </c>
      <c r="K12" s="58"/>
      <c r="L12" s="58"/>
    </row>
    <row r="13" spans="1:12" s="53" customFormat="1" ht="15">
      <c r="A13" s="59"/>
      <c r="B13" s="59"/>
      <c r="C13" s="59"/>
      <c r="D13" s="46" t="s">
        <v>34</v>
      </c>
      <c r="E13" s="46"/>
      <c r="F13" s="58" t="s">
        <v>34</v>
      </c>
      <c r="G13" s="46"/>
      <c r="H13" s="46" t="s">
        <v>35</v>
      </c>
      <c r="I13" s="46"/>
      <c r="J13" s="46" t="s">
        <v>34</v>
      </c>
      <c r="K13" s="58"/>
      <c r="L13" s="58"/>
    </row>
    <row r="14" spans="1:12" s="53" customFormat="1" ht="15">
      <c r="A14" s="59"/>
      <c r="B14" s="59"/>
      <c r="C14" s="59"/>
      <c r="D14" s="46" t="s">
        <v>135</v>
      </c>
      <c r="E14" s="46"/>
      <c r="F14" s="46" t="s">
        <v>135</v>
      </c>
      <c r="G14" s="46"/>
      <c r="H14" s="46" t="s">
        <v>236</v>
      </c>
      <c r="I14" s="46"/>
      <c r="J14" s="46" t="s">
        <v>236</v>
      </c>
      <c r="K14" s="58"/>
      <c r="L14" s="58"/>
    </row>
    <row r="15" spans="1:12" s="53" customFormat="1" ht="15">
      <c r="A15" s="59"/>
      <c r="B15" s="59"/>
      <c r="C15" s="59"/>
      <c r="D15" s="46" t="s">
        <v>252</v>
      </c>
      <c r="E15" s="46"/>
      <c r="F15" s="46" t="s">
        <v>252</v>
      </c>
      <c r="G15" s="46"/>
      <c r="H15" s="46" t="s">
        <v>36</v>
      </c>
      <c r="I15" s="46"/>
      <c r="J15" s="46" t="s">
        <v>36</v>
      </c>
      <c r="K15" s="58"/>
      <c r="L15" s="58"/>
    </row>
    <row r="16" spans="1:12" s="53" customFormat="1" ht="15">
      <c r="A16" s="59"/>
      <c r="B16" s="59"/>
      <c r="C16" s="59"/>
      <c r="D16" s="129" t="s">
        <v>237</v>
      </c>
      <c r="E16" s="146"/>
      <c r="F16" s="129" t="s">
        <v>238</v>
      </c>
      <c r="G16" s="147"/>
      <c r="H16" s="129" t="s">
        <v>237</v>
      </c>
      <c r="I16" s="146"/>
      <c r="J16" s="129" t="s">
        <v>238</v>
      </c>
      <c r="K16" s="129"/>
      <c r="L16" s="129"/>
    </row>
    <row r="17" spans="1:12" s="53" customFormat="1" ht="15">
      <c r="A17" s="59"/>
      <c r="B17" s="59"/>
      <c r="C17" s="59"/>
      <c r="D17" s="48" t="s">
        <v>4</v>
      </c>
      <c r="E17" s="146"/>
      <c r="F17" s="48" t="s">
        <v>4</v>
      </c>
      <c r="G17" s="147"/>
      <c r="H17" s="48" t="s">
        <v>4</v>
      </c>
      <c r="I17" s="146"/>
      <c r="J17" s="48" t="s">
        <v>4</v>
      </c>
      <c r="K17" s="129"/>
      <c r="L17" s="223" t="s">
        <v>228</v>
      </c>
    </row>
    <row r="18" spans="1:12" s="53" customFormat="1" ht="15">
      <c r="A18" s="59"/>
      <c r="B18" s="59"/>
      <c r="C18" s="59"/>
      <c r="D18" s="57"/>
      <c r="E18" s="57"/>
      <c r="F18" s="57"/>
      <c r="G18" s="46"/>
      <c r="H18" s="57"/>
      <c r="I18" s="57"/>
      <c r="J18" s="57"/>
      <c r="K18" s="57"/>
      <c r="L18" s="57"/>
    </row>
    <row r="19" spans="1:12" s="53" customFormat="1" ht="15">
      <c r="A19" s="87"/>
      <c r="B19" s="87"/>
      <c r="C19" s="87"/>
      <c r="D19" s="50" t="s">
        <v>6</v>
      </c>
      <c r="E19" s="50"/>
      <c r="F19" s="50" t="s">
        <v>6</v>
      </c>
      <c r="G19" s="106"/>
      <c r="H19" s="50" t="s">
        <v>6</v>
      </c>
      <c r="I19" s="50"/>
      <c r="J19" s="50" t="s">
        <v>6</v>
      </c>
      <c r="K19" s="46"/>
      <c r="L19" s="46"/>
    </row>
    <row r="20" spans="1:12" s="53" customFormat="1" ht="15">
      <c r="A20" s="52"/>
      <c r="B20" s="52"/>
      <c r="C20" s="52"/>
      <c r="D20" s="129"/>
      <c r="E20" s="129"/>
      <c r="F20" s="129"/>
      <c r="G20" s="129"/>
      <c r="H20" s="129"/>
      <c r="I20" s="59"/>
      <c r="J20" s="59"/>
      <c r="K20" s="59"/>
      <c r="L20" s="59"/>
    </row>
    <row r="21" spans="1:12" s="53" customFormat="1" ht="15">
      <c r="A21" s="59" t="s">
        <v>37</v>
      </c>
      <c r="B21" s="59"/>
      <c r="C21" s="59"/>
      <c r="D21" s="76">
        <f>H21-9270</f>
        <v>5280</v>
      </c>
      <c r="E21" s="61"/>
      <c r="F21" s="138">
        <v>3534</v>
      </c>
      <c r="G21" s="61"/>
      <c r="H21" s="61">
        <v>14550</v>
      </c>
      <c r="I21" s="76"/>
      <c r="J21" s="192">
        <v>9013</v>
      </c>
      <c r="K21" s="131"/>
      <c r="L21" s="131"/>
    </row>
    <row r="22" spans="1:12" s="53" customFormat="1" ht="15">
      <c r="A22" s="52"/>
      <c r="B22" s="52"/>
      <c r="C22" s="52"/>
      <c r="D22" s="76"/>
      <c r="E22" s="61"/>
      <c r="F22" s="138"/>
      <c r="G22" s="61"/>
      <c r="H22" s="61"/>
      <c r="I22" s="76"/>
      <c r="J22" s="192"/>
      <c r="K22" s="131"/>
      <c r="L22" s="131"/>
    </row>
    <row r="23" spans="1:12" s="53" customFormat="1" ht="15">
      <c r="A23" s="52" t="s">
        <v>38</v>
      </c>
      <c r="B23" s="52"/>
      <c r="C23" s="52"/>
      <c r="D23" s="76">
        <f>H23--8645</f>
        <v>-4939</v>
      </c>
      <c r="E23" s="52"/>
      <c r="F23" s="138">
        <v>-2618</v>
      </c>
      <c r="G23" s="61"/>
      <c r="H23" s="76">
        <f>-8101-5483</f>
        <v>-13584</v>
      </c>
      <c r="I23" s="76"/>
      <c r="J23" s="192">
        <v>-6954</v>
      </c>
      <c r="K23" s="131"/>
      <c r="L23" s="131"/>
    </row>
    <row r="24" spans="1:12" s="53" customFormat="1" ht="15">
      <c r="A24" s="52"/>
      <c r="B24" s="52"/>
      <c r="C24" s="52"/>
      <c r="D24" s="76"/>
      <c r="E24" s="52"/>
      <c r="F24" s="138"/>
      <c r="G24" s="61"/>
      <c r="H24" s="61"/>
      <c r="I24" s="76"/>
      <c r="J24" s="192"/>
      <c r="K24" s="131"/>
      <c r="L24" s="131"/>
    </row>
    <row r="25" spans="1:12" s="53" customFormat="1" ht="15">
      <c r="A25" s="52" t="s">
        <v>216</v>
      </c>
      <c r="B25" s="52"/>
      <c r="C25" s="52"/>
      <c r="D25" s="76">
        <f>H25-199</f>
        <v>72</v>
      </c>
      <c r="E25" s="52"/>
      <c r="F25" s="153">
        <v>62</v>
      </c>
      <c r="G25" s="61"/>
      <c r="H25" s="61">
        <v>271</v>
      </c>
      <c r="I25" s="76"/>
      <c r="J25" s="192">
        <v>207</v>
      </c>
      <c r="K25" s="131"/>
      <c r="L25" s="131"/>
    </row>
    <row r="26" spans="1:12" s="53" customFormat="1" ht="15">
      <c r="A26" s="52"/>
      <c r="B26" s="52"/>
      <c r="C26" s="52"/>
      <c r="D26" s="78"/>
      <c r="E26" s="52"/>
      <c r="F26" s="195"/>
      <c r="G26" s="61"/>
      <c r="H26" s="78"/>
      <c r="I26" s="76"/>
      <c r="J26" s="196"/>
      <c r="K26" s="135"/>
      <c r="L26" s="135"/>
    </row>
    <row r="27" spans="1:12" s="53" customFormat="1" ht="15">
      <c r="A27" s="52" t="s">
        <v>39</v>
      </c>
      <c r="B27" s="52"/>
      <c r="C27" s="52"/>
      <c r="D27" s="76">
        <f>SUM(D21:D26)</f>
        <v>413</v>
      </c>
      <c r="E27" s="52"/>
      <c r="F27" s="153">
        <f>SUM(F21:F26)</f>
        <v>978</v>
      </c>
      <c r="G27" s="61"/>
      <c r="H27" s="61">
        <f>SUM(H21:H25)</f>
        <v>1237</v>
      </c>
      <c r="I27" s="76"/>
      <c r="J27" s="76">
        <f>SUM(J21:J26)</f>
        <v>2266</v>
      </c>
      <c r="K27" s="76"/>
      <c r="L27" s="76"/>
    </row>
    <row r="28" spans="1:12" s="53" customFormat="1" ht="15">
      <c r="A28" s="52"/>
      <c r="B28" s="52"/>
      <c r="C28" s="52"/>
      <c r="D28" s="76"/>
      <c r="E28" s="52"/>
      <c r="F28" s="153"/>
      <c r="G28" s="61"/>
      <c r="H28" s="61"/>
      <c r="I28" s="76"/>
      <c r="J28" s="192"/>
      <c r="K28" s="131"/>
      <c r="L28" s="131"/>
    </row>
    <row r="29" spans="1:12" s="53" customFormat="1" ht="15">
      <c r="A29" s="52" t="s">
        <v>40</v>
      </c>
      <c r="B29" s="52"/>
      <c r="C29" s="52"/>
      <c r="D29" s="76">
        <f>H29-53</f>
        <v>12</v>
      </c>
      <c r="E29" s="52"/>
      <c r="F29" s="153">
        <v>73</v>
      </c>
      <c r="G29" s="61"/>
      <c r="H29" s="61">
        <v>65</v>
      </c>
      <c r="I29" s="76"/>
      <c r="J29" s="192">
        <v>227</v>
      </c>
      <c r="K29" s="131"/>
      <c r="L29" s="131"/>
    </row>
    <row r="30" spans="1:12" s="53" customFormat="1" ht="15">
      <c r="A30" s="52"/>
      <c r="B30" s="52"/>
      <c r="C30" s="52"/>
      <c r="D30" s="76"/>
      <c r="E30" s="52"/>
      <c r="F30" s="153"/>
      <c r="G30" s="61"/>
      <c r="H30" s="61"/>
      <c r="I30" s="76"/>
      <c r="J30" s="192"/>
      <c r="K30" s="131"/>
      <c r="L30" s="131"/>
    </row>
    <row r="31" spans="1:12" s="53" customFormat="1" ht="15">
      <c r="A31" s="52" t="s">
        <v>41</v>
      </c>
      <c r="B31" s="52"/>
      <c r="C31" s="52"/>
      <c r="D31" s="76">
        <f>H31--96</f>
        <v>-72</v>
      </c>
      <c r="E31" s="52"/>
      <c r="F31" s="153">
        <v>-37</v>
      </c>
      <c r="G31" s="61"/>
      <c r="H31" s="76">
        <v>-168</v>
      </c>
      <c r="I31" s="76"/>
      <c r="J31" s="192">
        <v>-99</v>
      </c>
      <c r="K31" s="131"/>
      <c r="L31" s="131"/>
    </row>
    <row r="32" spans="1:12" s="53" customFormat="1" ht="15">
      <c r="A32" s="52"/>
      <c r="B32" s="52"/>
      <c r="C32" s="52"/>
      <c r="D32" s="78"/>
      <c r="E32" s="52"/>
      <c r="F32" s="195"/>
      <c r="G32" s="61"/>
      <c r="H32" s="78"/>
      <c r="I32" s="76"/>
      <c r="J32" s="196"/>
      <c r="K32" s="131"/>
      <c r="L32" s="131"/>
    </row>
    <row r="33" spans="1:12" s="53" customFormat="1" ht="15">
      <c r="A33" s="52" t="s">
        <v>185</v>
      </c>
      <c r="B33" s="52"/>
      <c r="C33" s="52"/>
      <c r="D33" s="76">
        <f>SUM(D27:D32)</f>
        <v>353</v>
      </c>
      <c r="E33" s="52"/>
      <c r="F33" s="153">
        <f>SUM(F27:F31)</f>
        <v>1014</v>
      </c>
      <c r="G33" s="61"/>
      <c r="H33" s="61">
        <f>SUM(H27:H32)</f>
        <v>1134</v>
      </c>
      <c r="I33" s="76"/>
      <c r="J33" s="76">
        <f>SUM(J27:J32)</f>
        <v>2394</v>
      </c>
      <c r="K33" s="131"/>
      <c r="L33" s="131"/>
    </row>
    <row r="34" spans="1:12" s="53" customFormat="1" ht="15">
      <c r="A34" s="52"/>
      <c r="B34" s="52"/>
      <c r="C34" s="52"/>
      <c r="D34" s="76"/>
      <c r="E34" s="52"/>
      <c r="F34" s="153"/>
      <c r="G34" s="61"/>
      <c r="H34" s="61"/>
      <c r="I34" s="76"/>
      <c r="J34" s="192"/>
      <c r="K34" s="131"/>
      <c r="L34" s="131"/>
    </row>
    <row r="35" spans="1:12" s="53" customFormat="1" ht="12.75" customHeight="1">
      <c r="A35" s="52" t="s">
        <v>42</v>
      </c>
      <c r="B35" s="52"/>
      <c r="C35" s="52"/>
      <c r="D35" s="76">
        <f>H35--272</f>
        <v>-156</v>
      </c>
      <c r="E35" s="52"/>
      <c r="F35" s="153">
        <v>-155</v>
      </c>
      <c r="G35" s="61"/>
      <c r="H35" s="76">
        <v>-428</v>
      </c>
      <c r="I35" s="76"/>
      <c r="J35" s="192">
        <v>-479</v>
      </c>
      <c r="K35" s="135"/>
      <c r="L35" s="135"/>
    </row>
    <row r="36" spans="1:12" s="53" customFormat="1" ht="12.75" customHeight="1">
      <c r="A36" s="52"/>
      <c r="B36" s="52"/>
      <c r="C36" s="52"/>
      <c r="D36" s="78"/>
      <c r="E36" s="52"/>
      <c r="F36" s="195"/>
      <c r="G36" s="61"/>
      <c r="H36" s="78"/>
      <c r="I36" s="76"/>
      <c r="J36" s="196"/>
      <c r="K36" s="135"/>
      <c r="L36" s="135"/>
    </row>
    <row r="37" spans="1:12" s="53" customFormat="1" ht="12.75" customHeight="1">
      <c r="A37" s="52" t="s">
        <v>186</v>
      </c>
      <c r="B37" s="52"/>
      <c r="C37" s="52"/>
      <c r="D37" s="76">
        <f>SUM(D33:D35)</f>
        <v>197</v>
      </c>
      <c r="E37" s="76"/>
      <c r="F37" s="76">
        <f>SUM(F33:F35)</f>
        <v>859</v>
      </c>
      <c r="G37" s="76"/>
      <c r="H37" s="76">
        <f>SUM(H33:H35)</f>
        <v>706</v>
      </c>
      <c r="I37" s="76"/>
      <c r="J37" s="76">
        <f>SUM(J33:J35)</f>
        <v>1915</v>
      </c>
      <c r="K37" s="135"/>
      <c r="L37" s="135"/>
    </row>
    <row r="38" spans="1:12" s="53" customFormat="1" ht="12.75" customHeight="1">
      <c r="A38" s="52"/>
      <c r="B38" s="52"/>
      <c r="C38" s="52"/>
      <c r="D38" s="76"/>
      <c r="E38" s="52"/>
      <c r="F38" s="153"/>
      <c r="G38" s="61"/>
      <c r="H38" s="76"/>
      <c r="I38" s="76"/>
      <c r="J38" s="192"/>
      <c r="K38" s="135"/>
      <c r="L38" s="135"/>
    </row>
    <row r="39" spans="1:12" s="53" customFormat="1" ht="12.75" customHeight="1">
      <c r="A39" s="52" t="s">
        <v>187</v>
      </c>
      <c r="B39" s="52"/>
      <c r="C39" s="52"/>
      <c r="D39" s="76">
        <f>H39-49</f>
        <v>17</v>
      </c>
      <c r="E39" s="52"/>
      <c r="F39" s="153">
        <v>0</v>
      </c>
      <c r="G39" s="61"/>
      <c r="H39" s="76">
        <v>66</v>
      </c>
      <c r="I39" s="76"/>
      <c r="J39" s="192">
        <v>0</v>
      </c>
      <c r="K39" s="135"/>
      <c r="L39" s="135"/>
    </row>
    <row r="40" spans="1:13" s="53" customFormat="1" ht="15">
      <c r="A40" s="52"/>
      <c r="B40" s="52"/>
      <c r="C40" s="52"/>
      <c r="D40" s="78"/>
      <c r="E40" s="52"/>
      <c r="F40" s="153"/>
      <c r="G40" s="61"/>
      <c r="H40" s="78"/>
      <c r="I40" s="76"/>
      <c r="J40" s="192"/>
      <c r="K40" s="131"/>
      <c r="L40" s="131"/>
      <c r="M40" s="109"/>
    </row>
    <row r="41" spans="1:13" s="53" customFormat="1" ht="15.75" thickBot="1">
      <c r="A41" s="52" t="s">
        <v>77</v>
      </c>
      <c r="B41" s="52"/>
      <c r="C41" s="52"/>
      <c r="D41" s="107">
        <f>SUM(D37:D40)</f>
        <v>214</v>
      </c>
      <c r="E41" s="52"/>
      <c r="F41" s="154">
        <f>SUM(F37:F40)</f>
        <v>859</v>
      </c>
      <c r="G41" s="61"/>
      <c r="H41" s="107">
        <f>SUM(H37:H40)</f>
        <v>772</v>
      </c>
      <c r="I41" s="76"/>
      <c r="J41" s="193">
        <f>SUM(J37:J40)</f>
        <v>1915</v>
      </c>
      <c r="K41" s="60"/>
      <c r="L41" s="60"/>
      <c r="M41" s="109"/>
    </row>
    <row r="42" spans="1:13" s="53" customFormat="1" ht="15.75" thickTop="1">
      <c r="A42" s="108"/>
      <c r="B42" s="108"/>
      <c r="C42" s="108"/>
      <c r="D42" s="61"/>
      <c r="E42" s="61"/>
      <c r="F42" s="61"/>
      <c r="G42" s="61"/>
      <c r="H42" s="61"/>
      <c r="I42" s="61"/>
      <c r="J42" s="192"/>
      <c r="K42" s="60"/>
      <c r="L42" s="60"/>
      <c r="M42" s="109"/>
    </row>
    <row r="43" spans="1:13" s="53" customFormat="1" ht="15">
      <c r="A43" s="108" t="s">
        <v>133</v>
      </c>
      <c r="B43" s="108"/>
      <c r="C43" s="108"/>
      <c r="D43" s="61">
        <v>150000</v>
      </c>
      <c r="E43" s="61"/>
      <c r="F43" s="60">
        <v>150000</v>
      </c>
      <c r="G43" s="61"/>
      <c r="H43" s="61">
        <v>150000</v>
      </c>
      <c r="I43" s="61"/>
      <c r="J43" s="60">
        <v>150000</v>
      </c>
      <c r="K43" s="60"/>
      <c r="L43" s="60"/>
      <c r="M43" s="109"/>
    </row>
    <row r="44" spans="1:18" ht="15">
      <c r="A44" s="108"/>
      <c r="B44" s="108"/>
      <c r="C44" s="108"/>
      <c r="D44" s="61"/>
      <c r="E44" s="61"/>
      <c r="F44" s="60"/>
      <c r="G44" s="61"/>
      <c r="H44" s="61"/>
      <c r="I44" s="61"/>
      <c r="J44" s="60"/>
      <c r="K44" s="59"/>
      <c r="L44" s="59"/>
      <c r="M44" s="53"/>
      <c r="N44" s="53"/>
      <c r="O44" s="53"/>
      <c r="P44" s="53"/>
      <c r="Q44" s="53"/>
      <c r="R44" s="53"/>
    </row>
    <row r="45" spans="1:18" ht="15">
      <c r="A45" s="108" t="s">
        <v>134</v>
      </c>
      <c r="B45" s="108"/>
      <c r="C45" s="108"/>
      <c r="D45" s="61">
        <v>150000</v>
      </c>
      <c r="E45" s="61"/>
      <c r="F45" s="60">
        <v>150000</v>
      </c>
      <c r="G45" s="61"/>
      <c r="H45" s="61">
        <v>150000</v>
      </c>
      <c r="I45" s="61"/>
      <c r="J45" s="60">
        <v>150000</v>
      </c>
      <c r="K45" s="62"/>
      <c r="L45" s="62"/>
      <c r="M45" s="53"/>
      <c r="N45" s="53"/>
      <c r="O45" s="53"/>
      <c r="P45" s="53"/>
      <c r="Q45" s="53"/>
      <c r="R45" s="53"/>
    </row>
    <row r="46" spans="1:18" ht="15">
      <c r="A46" s="52"/>
      <c r="B46" s="52"/>
      <c r="C46" s="52"/>
      <c r="D46" s="59"/>
      <c r="E46" s="59"/>
      <c r="F46" s="59"/>
      <c r="G46" s="59"/>
      <c r="H46" s="59"/>
      <c r="I46" s="59"/>
      <c r="J46" s="59"/>
      <c r="K46" s="59"/>
      <c r="L46" s="59"/>
      <c r="M46" s="53"/>
      <c r="N46" s="53"/>
      <c r="O46" s="53"/>
      <c r="P46" s="53"/>
      <c r="Q46" s="53"/>
      <c r="R46" s="53"/>
    </row>
    <row r="47" spans="1:18" ht="15">
      <c r="A47" s="110" t="s">
        <v>43</v>
      </c>
      <c r="B47" s="110"/>
      <c r="C47" s="52"/>
      <c r="D47" s="62">
        <f>(D41/D45)*100</f>
        <v>0.14266666666666666</v>
      </c>
      <c r="E47" s="62"/>
      <c r="F47" s="62">
        <f>(F41/F45)*100</f>
        <v>0.5726666666666667</v>
      </c>
      <c r="G47" s="197"/>
      <c r="H47" s="62">
        <f>(H41/H45)*100</f>
        <v>0.5146666666666666</v>
      </c>
      <c r="I47" s="62"/>
      <c r="J47" s="62">
        <f>(J41/J45)*100</f>
        <v>1.2766666666666668</v>
      </c>
      <c r="K47" s="63"/>
      <c r="L47" s="63"/>
      <c r="M47" s="53"/>
      <c r="N47" s="53"/>
      <c r="O47" s="53"/>
      <c r="P47" s="53"/>
      <c r="Q47" s="53"/>
      <c r="R47" s="53"/>
    </row>
    <row r="48" spans="1:18" ht="15">
      <c r="A48" s="52"/>
      <c r="B48" s="52"/>
      <c r="C48" s="52"/>
      <c r="D48" s="59"/>
      <c r="E48" s="59"/>
      <c r="F48" s="59"/>
      <c r="G48" s="59"/>
      <c r="H48" s="59"/>
      <c r="I48" s="59"/>
      <c r="J48" s="59"/>
      <c r="K48" s="63"/>
      <c r="L48" s="63"/>
      <c r="M48" s="53"/>
      <c r="N48" s="53"/>
      <c r="O48" s="53"/>
      <c r="P48" s="53"/>
      <c r="Q48" s="53"/>
      <c r="R48" s="53"/>
    </row>
    <row r="49" spans="1:18" ht="15">
      <c r="A49" s="52" t="s">
        <v>44</v>
      </c>
      <c r="B49" s="52"/>
      <c r="C49" s="52"/>
      <c r="D49" s="63" t="s">
        <v>45</v>
      </c>
      <c r="E49" s="59"/>
      <c r="F49" s="63" t="s">
        <v>45</v>
      </c>
      <c r="G49" s="59"/>
      <c r="H49" s="63" t="s">
        <v>45</v>
      </c>
      <c r="I49" s="63"/>
      <c r="J49" s="63" t="s">
        <v>45</v>
      </c>
      <c r="K49" s="63"/>
      <c r="L49" s="63"/>
      <c r="M49" s="53"/>
      <c r="N49" s="53"/>
      <c r="O49" s="53"/>
      <c r="P49" s="53"/>
      <c r="Q49" s="53"/>
      <c r="R49" s="53"/>
    </row>
    <row r="50" spans="1:12" ht="15">
      <c r="A50" s="52"/>
      <c r="B50" s="52"/>
      <c r="C50" s="52"/>
      <c r="D50" s="63"/>
      <c r="E50" s="59"/>
      <c r="F50" s="60"/>
      <c r="G50" s="59"/>
      <c r="H50" s="63"/>
      <c r="I50" s="59"/>
      <c r="J50" s="63"/>
      <c r="K50" s="155"/>
      <c r="L50" s="155"/>
    </row>
    <row r="51" spans="1:12" ht="15">
      <c r="A51" s="52"/>
      <c r="B51" s="52"/>
      <c r="C51" s="52"/>
      <c r="D51" s="63"/>
      <c r="E51" s="59"/>
      <c r="F51" s="60"/>
      <c r="G51" s="59"/>
      <c r="H51" s="63"/>
      <c r="I51" s="59"/>
      <c r="J51" s="63"/>
      <c r="K51" s="155"/>
      <c r="L51" s="155"/>
    </row>
    <row r="52" spans="1:12" ht="30" customHeight="1">
      <c r="A52" s="284" t="s">
        <v>209</v>
      </c>
      <c r="B52" s="285"/>
      <c r="C52" s="285"/>
      <c r="D52" s="285"/>
      <c r="E52" s="285"/>
      <c r="F52" s="285"/>
      <c r="G52" s="285"/>
      <c r="H52" s="285"/>
      <c r="I52" s="285"/>
      <c r="J52" s="285"/>
      <c r="K52" s="155"/>
      <c r="L52" s="155"/>
    </row>
    <row r="53" spans="4:10" ht="14.25">
      <c r="D53" s="198"/>
      <c r="E53" s="198"/>
      <c r="F53" s="198"/>
      <c r="G53" s="198"/>
      <c r="H53" s="198"/>
      <c r="I53" s="198"/>
      <c r="J53" s="198"/>
    </row>
    <row r="54" spans="4:10" ht="14.25">
      <c r="D54" s="198"/>
      <c r="E54" s="198"/>
      <c r="F54" s="198"/>
      <c r="G54" s="198"/>
      <c r="H54" s="198"/>
      <c r="I54" s="198"/>
      <c r="J54" s="198"/>
    </row>
    <row r="55" spans="4:10" ht="14.25">
      <c r="D55" s="198"/>
      <c r="E55" s="198"/>
      <c r="F55" s="198"/>
      <c r="G55" s="198"/>
      <c r="H55" s="198"/>
      <c r="I55" s="198"/>
      <c r="J55" s="198"/>
    </row>
    <row r="56" spans="4:10" ht="14.25">
      <c r="D56" s="198"/>
      <c r="E56" s="198"/>
      <c r="F56" s="198"/>
      <c r="G56" s="198"/>
      <c r="H56" s="198"/>
      <c r="I56" s="198"/>
      <c r="J56" s="198"/>
    </row>
    <row r="57" spans="4:10" ht="14.25">
      <c r="D57" s="198"/>
      <c r="E57" s="198"/>
      <c r="F57" s="198"/>
      <c r="G57" s="198"/>
      <c r="H57" s="198"/>
      <c r="I57" s="198"/>
      <c r="J57" s="198"/>
    </row>
    <row r="58" spans="4:10" ht="14.25">
      <c r="D58" s="198"/>
      <c r="E58" s="198"/>
      <c r="F58" s="198"/>
      <c r="G58" s="198"/>
      <c r="H58" s="198"/>
      <c r="I58" s="198"/>
      <c r="J58" s="198"/>
    </row>
    <row r="59" spans="4:10" ht="14.25">
      <c r="D59" s="198"/>
      <c r="E59" s="198"/>
      <c r="F59" s="198"/>
      <c r="G59" s="198"/>
      <c r="H59" s="198"/>
      <c r="I59" s="198"/>
      <c r="J59" s="198"/>
    </row>
    <row r="60" spans="4:10" ht="14.25">
      <c r="D60" s="198"/>
      <c r="E60" s="198"/>
      <c r="F60" s="198"/>
      <c r="G60" s="198"/>
      <c r="H60" s="198"/>
      <c r="I60" s="198"/>
      <c r="J60" s="198"/>
    </row>
    <row r="61" spans="4:10" ht="14.25">
      <c r="D61" s="198"/>
      <c r="E61" s="198"/>
      <c r="F61" s="198"/>
      <c r="G61" s="198"/>
      <c r="H61" s="198"/>
      <c r="I61" s="198"/>
      <c r="J61" s="198"/>
    </row>
    <row r="62" spans="4:10" ht="14.25">
      <c r="D62" s="198"/>
      <c r="E62" s="198"/>
      <c r="F62" s="198"/>
      <c r="G62" s="198"/>
      <c r="H62" s="198"/>
      <c r="I62" s="198"/>
      <c r="J62" s="198"/>
    </row>
    <row r="63" spans="4:10" ht="14.25">
      <c r="D63" s="198"/>
      <c r="E63" s="198"/>
      <c r="F63" s="198"/>
      <c r="G63" s="198"/>
      <c r="H63" s="198"/>
      <c r="I63" s="198"/>
      <c r="J63" s="198"/>
    </row>
    <row r="64" spans="4:10" ht="14.25">
      <c r="D64" s="198"/>
      <c r="E64" s="198"/>
      <c r="F64" s="198"/>
      <c r="G64" s="198"/>
      <c r="H64" s="198"/>
      <c r="I64" s="198"/>
      <c r="J64" s="198"/>
    </row>
    <row r="65" spans="4:10" ht="14.25">
      <c r="D65" s="198"/>
      <c r="E65" s="198"/>
      <c r="F65" s="198"/>
      <c r="G65" s="198"/>
      <c r="H65" s="198"/>
      <c r="I65" s="198"/>
      <c r="J65" s="198"/>
    </row>
    <row r="66" spans="4:10" ht="14.25">
      <c r="D66" s="198"/>
      <c r="E66" s="198"/>
      <c r="F66" s="198"/>
      <c r="G66" s="198"/>
      <c r="H66" s="198"/>
      <c r="I66" s="198"/>
      <c r="J66" s="198"/>
    </row>
    <row r="67" spans="4:10" ht="14.25">
      <c r="D67" s="198"/>
      <c r="E67" s="198"/>
      <c r="F67" s="198"/>
      <c r="G67" s="198"/>
      <c r="H67" s="198"/>
      <c r="I67" s="198"/>
      <c r="J67" s="198"/>
    </row>
    <row r="68" spans="4:10" ht="14.25">
      <c r="D68" s="198"/>
      <c r="E68" s="198"/>
      <c r="F68" s="198"/>
      <c r="G68" s="198"/>
      <c r="H68" s="198"/>
      <c r="I68" s="198"/>
      <c r="J68" s="198"/>
    </row>
    <row r="69" spans="4:10" ht="14.25">
      <c r="D69" s="198"/>
      <c r="E69" s="198"/>
      <c r="F69" s="198"/>
      <c r="G69" s="198"/>
      <c r="H69" s="198"/>
      <c r="I69" s="198"/>
      <c r="J69" s="198"/>
    </row>
    <row r="70" spans="4:10" ht="14.25">
      <c r="D70" s="198"/>
      <c r="E70" s="198"/>
      <c r="F70" s="198"/>
      <c r="G70" s="198"/>
      <c r="H70" s="198"/>
      <c r="I70" s="198"/>
      <c r="J70" s="198"/>
    </row>
    <row r="71" spans="4:10" ht="14.25">
      <c r="D71" s="198"/>
      <c r="E71" s="198"/>
      <c r="F71" s="198"/>
      <c r="G71" s="198"/>
      <c r="H71" s="198"/>
      <c r="I71" s="198"/>
      <c r="J71" s="198"/>
    </row>
  </sheetData>
  <mergeCells count="3">
    <mergeCell ref="D10:F10"/>
    <mergeCell ref="H10:J10"/>
    <mergeCell ref="A52:J52"/>
  </mergeCells>
  <printOptions/>
  <pageMargins left="0.75" right="0.4" top="1" bottom="1" header="0.5"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W794"/>
  <sheetViews>
    <sheetView zoomScale="75" zoomScaleNormal="75" workbookViewId="0" topLeftCell="A36">
      <selection activeCell="H20" sqref="H20"/>
    </sheetView>
  </sheetViews>
  <sheetFormatPr defaultColWidth="9.140625" defaultRowHeight="12.75"/>
  <cols>
    <col min="1" max="1" width="3.28125" style="0" customWidth="1"/>
    <col min="5" max="5" width="18.421875" style="0" customWidth="1"/>
    <col min="6" max="6" width="2.57421875" style="0" customWidth="1"/>
    <col min="7" max="7" width="15.00390625" style="0" hidden="1" customWidth="1"/>
    <col min="8" max="8" width="12.28125" style="0" customWidth="1"/>
    <col min="9" max="9" width="2.7109375" style="0" customWidth="1"/>
    <col min="10" max="10" width="5.7109375" style="0" customWidth="1"/>
    <col min="11" max="11" width="2.7109375" style="0" customWidth="1"/>
    <col min="12" max="12" width="11.57421875" style="0" bestFit="1" customWidth="1"/>
    <col min="13" max="14" width="2.57421875" style="0" customWidth="1"/>
    <col min="15" max="15" width="3.7109375" style="0" customWidth="1"/>
    <col min="16" max="16" width="13.28125" style="0" bestFit="1" customWidth="1"/>
    <col min="17" max="17" width="11.28125" style="0" bestFit="1" customWidth="1"/>
    <col min="18" max="19" width="10.28125" style="0" bestFit="1" customWidth="1"/>
    <col min="21" max="21" width="11.28125" style="0" bestFit="1" customWidth="1"/>
  </cols>
  <sheetData>
    <row r="1" spans="1:15" ht="15.75">
      <c r="A1" s="286" t="s">
        <v>0</v>
      </c>
      <c r="B1" s="286"/>
      <c r="C1" s="286"/>
      <c r="D1" s="286"/>
      <c r="E1" s="286"/>
      <c r="F1" s="286"/>
      <c r="G1" s="286"/>
      <c r="H1" s="286"/>
      <c r="I1" s="286"/>
      <c r="J1" s="286"/>
      <c r="K1" s="286"/>
      <c r="L1" s="286"/>
      <c r="M1" s="286"/>
      <c r="N1" s="1"/>
      <c r="O1" s="1"/>
    </row>
    <row r="2" spans="1:15" ht="15.75">
      <c r="A2" s="286" t="s">
        <v>1</v>
      </c>
      <c r="B2" s="286"/>
      <c r="C2" s="286"/>
      <c r="D2" s="286"/>
      <c r="E2" s="286"/>
      <c r="F2" s="286"/>
      <c r="G2" s="286"/>
      <c r="H2" s="286"/>
      <c r="I2" s="286"/>
      <c r="J2" s="286"/>
      <c r="K2" s="286"/>
      <c r="L2" s="286"/>
      <c r="M2" s="286"/>
      <c r="N2" s="1"/>
      <c r="O2" s="1"/>
    </row>
    <row r="3" spans="1:15" ht="15.75">
      <c r="A3" s="1"/>
      <c r="B3" s="1"/>
      <c r="C3" s="1"/>
      <c r="D3" s="1"/>
      <c r="E3" s="1"/>
      <c r="F3" s="1"/>
      <c r="G3" s="1"/>
      <c r="H3" s="1"/>
      <c r="I3" s="1"/>
      <c r="J3" s="1"/>
      <c r="K3" s="1"/>
      <c r="L3" s="43"/>
      <c r="M3" s="1"/>
      <c r="N3" s="1"/>
      <c r="O3" s="1"/>
    </row>
    <row r="4" spans="1:15" ht="15">
      <c r="A4" s="2" t="s">
        <v>2</v>
      </c>
      <c r="B4" s="3"/>
      <c r="C4" s="3"/>
      <c r="D4" s="3"/>
      <c r="E4" s="3"/>
      <c r="F4" s="3"/>
      <c r="G4" s="4"/>
      <c r="H4" s="4"/>
      <c r="I4" s="4"/>
      <c r="J4" s="4"/>
      <c r="K4" s="4"/>
      <c r="L4" s="44"/>
      <c r="M4" s="4"/>
      <c r="N4" s="4"/>
      <c r="O4" s="4"/>
    </row>
    <row r="5" spans="1:15" ht="15">
      <c r="A5" s="3"/>
      <c r="B5" s="3"/>
      <c r="C5" s="3"/>
      <c r="D5" s="3"/>
      <c r="E5" s="3"/>
      <c r="F5" s="3"/>
      <c r="G5" s="4"/>
      <c r="H5" s="4"/>
      <c r="I5" s="4"/>
      <c r="J5" s="4"/>
      <c r="K5" s="4"/>
      <c r="L5" s="44"/>
      <c r="M5" s="4"/>
      <c r="N5" s="4"/>
      <c r="O5" s="4"/>
    </row>
    <row r="6" spans="1:16" ht="15">
      <c r="A6" s="5"/>
      <c r="B6" s="6"/>
      <c r="C6" s="6"/>
      <c r="D6" s="6"/>
      <c r="E6" s="6"/>
      <c r="F6" s="6"/>
      <c r="G6" s="6"/>
      <c r="H6" s="7"/>
      <c r="I6" s="7"/>
      <c r="J6" s="7"/>
      <c r="K6" s="7"/>
      <c r="L6" s="45"/>
      <c r="M6" s="7"/>
      <c r="N6" s="132"/>
      <c r="O6" s="132"/>
      <c r="P6" s="131"/>
    </row>
    <row r="7" spans="1:18" ht="15">
      <c r="A7" s="8"/>
      <c r="B7" s="52"/>
      <c r="C7" s="52"/>
      <c r="D7" s="52"/>
      <c r="E7" s="52"/>
      <c r="F7" s="59"/>
      <c r="G7" s="46" t="s">
        <v>3</v>
      </c>
      <c r="H7" s="46" t="s">
        <v>3</v>
      </c>
      <c r="I7" s="46"/>
      <c r="J7" s="46"/>
      <c r="K7" s="59"/>
      <c r="L7" s="46" t="s">
        <v>3</v>
      </c>
      <c r="M7" s="46"/>
      <c r="N7" s="46"/>
      <c r="O7" s="46"/>
      <c r="P7" s="143"/>
      <c r="Q7" s="23"/>
      <c r="R7" s="23"/>
    </row>
    <row r="8" spans="1:18" ht="15">
      <c r="A8" s="9"/>
      <c r="B8" s="59"/>
      <c r="C8" s="59"/>
      <c r="D8" s="59"/>
      <c r="E8" s="59"/>
      <c r="F8" s="59"/>
      <c r="G8" s="129" t="s">
        <v>140</v>
      </c>
      <c r="H8" s="129" t="s">
        <v>237</v>
      </c>
      <c r="I8" s="129"/>
      <c r="J8" s="46"/>
      <c r="K8" s="59"/>
      <c r="L8" s="145" t="s">
        <v>183</v>
      </c>
      <c r="M8" s="46"/>
      <c r="N8" s="46"/>
      <c r="O8" s="46"/>
      <c r="P8" s="23"/>
      <c r="Q8" s="23"/>
      <c r="R8" s="23"/>
    </row>
    <row r="9" spans="1:21" ht="15">
      <c r="A9" s="9"/>
      <c r="B9" s="59"/>
      <c r="C9" s="59"/>
      <c r="D9" s="59"/>
      <c r="E9" s="59"/>
      <c r="F9" s="59"/>
      <c r="G9" s="48" t="s">
        <v>4</v>
      </c>
      <c r="H9" s="48" t="s">
        <v>4</v>
      </c>
      <c r="I9" s="48"/>
      <c r="J9" s="46"/>
      <c r="K9" s="59"/>
      <c r="L9" s="48" t="s">
        <v>5</v>
      </c>
      <c r="M9" s="46"/>
      <c r="N9" s="46"/>
      <c r="O9" s="46"/>
      <c r="P9" s="143"/>
      <c r="Q9" s="183"/>
      <c r="R9" s="23"/>
      <c r="S9" s="143"/>
      <c r="T9" s="23"/>
      <c r="U9" s="23"/>
    </row>
    <row r="10" spans="1:21" ht="15">
      <c r="A10" s="9"/>
      <c r="B10" s="52"/>
      <c r="C10" s="52"/>
      <c r="D10" s="52"/>
      <c r="E10" s="52"/>
      <c r="F10" s="59"/>
      <c r="G10" s="46" t="s">
        <v>136</v>
      </c>
      <c r="H10" s="49"/>
      <c r="I10" s="49"/>
      <c r="J10" s="49"/>
      <c r="K10" s="59"/>
      <c r="L10" s="49"/>
      <c r="M10" s="49"/>
      <c r="N10" s="49"/>
      <c r="O10" s="49"/>
      <c r="P10" s="184"/>
      <c r="Q10" s="135"/>
      <c r="R10" s="23"/>
      <c r="S10" s="23"/>
      <c r="T10" s="23"/>
      <c r="U10" s="23"/>
    </row>
    <row r="11" spans="1:21" ht="15">
      <c r="A11" s="12"/>
      <c r="B11" s="87"/>
      <c r="C11" s="87"/>
      <c r="D11" s="87"/>
      <c r="E11" s="87"/>
      <c r="F11" s="87"/>
      <c r="G11" s="50" t="s">
        <v>6</v>
      </c>
      <c r="H11" s="50" t="s">
        <v>6</v>
      </c>
      <c r="I11" s="50"/>
      <c r="J11" s="50"/>
      <c r="K11" s="87"/>
      <c r="L11" s="50" t="s">
        <v>6</v>
      </c>
      <c r="M11" s="50"/>
      <c r="N11" s="46"/>
      <c r="O11" s="46"/>
      <c r="P11" s="184"/>
      <c r="Q11" s="135"/>
      <c r="R11" s="23"/>
      <c r="S11" s="23"/>
      <c r="T11" s="23"/>
      <c r="U11" s="135"/>
    </row>
    <row r="12" spans="1:21" ht="15">
      <c r="A12" s="9"/>
      <c r="B12" s="52"/>
      <c r="C12" s="52"/>
      <c r="D12" s="52"/>
      <c r="E12" s="52"/>
      <c r="F12" s="59"/>
      <c r="G12" s="51"/>
      <c r="H12" s="51"/>
      <c r="I12" s="51"/>
      <c r="J12" s="51"/>
      <c r="K12" s="59"/>
      <c r="L12" s="51"/>
      <c r="M12" s="51"/>
      <c r="N12" s="51"/>
      <c r="O12" s="136"/>
      <c r="P12" s="185"/>
      <c r="Q12" s="186"/>
      <c r="R12" s="23"/>
      <c r="S12" s="23"/>
      <c r="T12" s="23"/>
      <c r="U12" s="135"/>
    </row>
    <row r="13" spans="1:21" ht="15">
      <c r="A13" s="9"/>
      <c r="B13" s="88" t="s">
        <v>7</v>
      </c>
      <c r="C13" s="84"/>
      <c r="D13" s="84"/>
      <c r="E13" s="84"/>
      <c r="F13" s="76"/>
      <c r="G13" s="157">
        <v>14795.3724</v>
      </c>
      <c r="H13" s="76">
        <v>14994</v>
      </c>
      <c r="I13" s="76"/>
      <c r="J13" s="76"/>
      <c r="K13" s="76"/>
      <c r="L13" s="76">
        <v>14511</v>
      </c>
      <c r="M13" s="76"/>
      <c r="N13" s="76"/>
      <c r="O13" s="76"/>
      <c r="P13" s="23"/>
      <c r="Q13" s="187"/>
      <c r="R13" s="23"/>
      <c r="S13" s="23"/>
      <c r="T13" s="23"/>
      <c r="U13" s="135"/>
    </row>
    <row r="14" spans="1:21" ht="15">
      <c r="A14" s="9"/>
      <c r="B14" s="88" t="s">
        <v>8</v>
      </c>
      <c r="C14" s="84"/>
      <c r="D14" s="84"/>
      <c r="E14" s="84"/>
      <c r="F14" s="76"/>
      <c r="G14" s="157">
        <v>20</v>
      </c>
      <c r="H14" s="76">
        <v>20</v>
      </c>
      <c r="I14" s="76"/>
      <c r="J14" s="76"/>
      <c r="K14" s="76"/>
      <c r="L14" s="76">
        <v>20</v>
      </c>
      <c r="M14" s="76"/>
      <c r="N14" s="76"/>
      <c r="O14" s="76"/>
      <c r="P14" s="184"/>
      <c r="Q14" s="135"/>
      <c r="R14" s="23"/>
      <c r="S14" s="23"/>
      <c r="T14" s="23"/>
      <c r="U14" s="135"/>
    </row>
    <row r="15" spans="1:21" ht="15">
      <c r="A15" s="9"/>
      <c r="B15" s="88" t="s">
        <v>188</v>
      </c>
      <c r="C15" s="84"/>
      <c r="D15" s="84"/>
      <c r="E15" s="84"/>
      <c r="F15" s="76"/>
      <c r="G15" s="157"/>
      <c r="H15" s="76">
        <v>5489</v>
      </c>
      <c r="I15" s="76"/>
      <c r="J15" s="76"/>
      <c r="K15" s="76"/>
      <c r="L15" s="76">
        <v>0</v>
      </c>
      <c r="M15" s="76"/>
      <c r="N15" s="76"/>
      <c r="O15" s="76"/>
      <c r="P15" s="184"/>
      <c r="Q15" s="135"/>
      <c r="R15" s="23"/>
      <c r="S15" s="23"/>
      <c r="T15" s="23"/>
      <c r="U15" s="135"/>
    </row>
    <row r="16" spans="1:21" ht="15">
      <c r="A16" s="9"/>
      <c r="B16" s="84"/>
      <c r="C16" s="84"/>
      <c r="D16" s="84"/>
      <c r="E16" s="84"/>
      <c r="F16" s="76"/>
      <c r="G16" s="157"/>
      <c r="H16" s="76"/>
      <c r="I16" s="76"/>
      <c r="J16" s="76"/>
      <c r="K16" s="76"/>
      <c r="L16" s="76"/>
      <c r="M16" s="76"/>
      <c r="N16" s="76"/>
      <c r="O16" s="76"/>
      <c r="P16" s="23"/>
      <c r="Q16" s="23"/>
      <c r="R16" s="23"/>
      <c r="S16" s="23"/>
      <c r="T16" s="23"/>
      <c r="U16" s="135"/>
    </row>
    <row r="17" spans="1:21" ht="15">
      <c r="A17" s="9"/>
      <c r="B17" s="88" t="s">
        <v>9</v>
      </c>
      <c r="C17" s="84"/>
      <c r="D17" s="84"/>
      <c r="E17" s="84"/>
      <c r="F17" s="89"/>
      <c r="G17" s="164"/>
      <c r="H17" s="77"/>
      <c r="I17" s="90"/>
      <c r="J17" s="76"/>
      <c r="K17" s="89"/>
      <c r="L17" s="77"/>
      <c r="M17" s="90"/>
      <c r="N17" s="76"/>
      <c r="O17" s="95"/>
      <c r="P17" s="188"/>
      <c r="Q17" s="23"/>
      <c r="R17" s="23"/>
      <c r="S17" s="23"/>
      <c r="T17" s="23"/>
      <c r="U17" s="135"/>
    </row>
    <row r="18" spans="1:21" ht="15">
      <c r="A18" s="9"/>
      <c r="B18" s="84"/>
      <c r="C18" s="84" t="s">
        <v>10</v>
      </c>
      <c r="D18" s="84"/>
      <c r="E18" s="84"/>
      <c r="F18" s="91"/>
      <c r="G18" s="157">
        <v>1220.13647</v>
      </c>
      <c r="H18" s="76">
        <v>4134</v>
      </c>
      <c r="I18" s="92"/>
      <c r="J18" s="76"/>
      <c r="K18" s="91"/>
      <c r="L18" s="76">
        <v>2390</v>
      </c>
      <c r="M18" s="92"/>
      <c r="N18" s="76"/>
      <c r="O18" s="76"/>
      <c r="P18" s="46"/>
      <c r="Q18" s="47"/>
      <c r="R18" s="23"/>
      <c r="S18" s="23"/>
      <c r="T18" s="23"/>
      <c r="U18" s="23"/>
    </row>
    <row r="19" spans="1:18" ht="15">
      <c r="A19" s="9"/>
      <c r="B19" s="84"/>
      <c r="C19" s="84" t="s">
        <v>11</v>
      </c>
      <c r="D19" s="84"/>
      <c r="E19" s="84"/>
      <c r="F19" s="91"/>
      <c r="G19" s="157">
        <f>6020.26253+137.0634+1033.1788</f>
        <v>7190.50473</v>
      </c>
      <c r="H19" s="76">
        <f>8934+402+11</f>
        <v>9347</v>
      </c>
      <c r="I19" s="92"/>
      <c r="J19" s="76"/>
      <c r="K19" s="91"/>
      <c r="L19" s="76">
        <f>5975+535</f>
        <v>6510</v>
      </c>
      <c r="M19" s="92"/>
      <c r="N19" s="76"/>
      <c r="O19" s="76"/>
      <c r="P19" s="76"/>
      <c r="Q19" s="76"/>
      <c r="R19" s="23"/>
    </row>
    <row r="20" spans="1:18" ht="15">
      <c r="A20" s="9"/>
      <c r="B20" s="84"/>
      <c r="C20" s="84" t="s">
        <v>141</v>
      </c>
      <c r="D20" s="84"/>
      <c r="E20" s="84"/>
      <c r="F20" s="91"/>
      <c r="G20" s="157"/>
      <c r="H20" s="76">
        <v>1469</v>
      </c>
      <c r="I20" s="92"/>
      <c r="J20" s="76"/>
      <c r="K20" s="91"/>
      <c r="L20" s="76">
        <v>1132</v>
      </c>
      <c r="M20" s="92"/>
      <c r="N20" s="76"/>
      <c r="O20" s="76"/>
      <c r="P20" s="76"/>
      <c r="Q20" s="76"/>
      <c r="R20" s="23"/>
    </row>
    <row r="21" spans="1:18" ht="15">
      <c r="A21" s="9"/>
      <c r="B21" s="84"/>
      <c r="C21" s="84" t="s">
        <v>12</v>
      </c>
      <c r="D21" s="84"/>
      <c r="E21" s="84"/>
      <c r="F21" s="91"/>
      <c r="G21" s="157">
        <v>9615.02078</v>
      </c>
      <c r="H21" s="76">
        <v>1254</v>
      </c>
      <c r="I21" s="92"/>
      <c r="J21" s="76"/>
      <c r="K21" s="91"/>
      <c r="L21" s="76">
        <v>8548</v>
      </c>
      <c r="M21" s="92"/>
      <c r="N21" s="76"/>
      <c r="O21" s="76"/>
      <c r="P21" s="76"/>
      <c r="Q21" s="76"/>
      <c r="R21" s="23"/>
    </row>
    <row r="22" spans="1:18" ht="15">
      <c r="A22" s="9"/>
      <c r="B22" s="84"/>
      <c r="C22" s="84" t="s">
        <v>13</v>
      </c>
      <c r="D22" s="84"/>
      <c r="E22" s="84"/>
      <c r="F22" s="91"/>
      <c r="G22" s="157">
        <v>495.21908</v>
      </c>
      <c r="H22" s="76">
        <v>913</v>
      </c>
      <c r="I22" s="92"/>
      <c r="J22" s="76"/>
      <c r="K22" s="91"/>
      <c r="L22" s="76">
        <v>675</v>
      </c>
      <c r="M22" s="92"/>
      <c r="N22" s="76"/>
      <c r="O22" s="76"/>
      <c r="P22" s="76"/>
      <c r="Q22" s="76"/>
      <c r="R22" s="23"/>
    </row>
    <row r="23" spans="1:18" ht="15">
      <c r="A23" s="9"/>
      <c r="B23" s="84"/>
      <c r="C23" s="84"/>
      <c r="D23" s="84"/>
      <c r="E23" s="84"/>
      <c r="F23" s="91"/>
      <c r="G23" s="156"/>
      <c r="H23" s="78"/>
      <c r="I23" s="92"/>
      <c r="J23" s="76"/>
      <c r="K23" s="91"/>
      <c r="L23" s="78"/>
      <c r="M23" s="92"/>
      <c r="N23" s="76"/>
      <c r="O23" s="76"/>
      <c r="P23" s="76"/>
      <c r="Q23" s="76"/>
      <c r="R23" s="23"/>
    </row>
    <row r="24" spans="1:18" ht="15">
      <c r="A24" s="9"/>
      <c r="B24" s="84"/>
      <c r="C24" s="84"/>
      <c r="D24" s="84"/>
      <c r="E24" s="84"/>
      <c r="F24" s="91"/>
      <c r="G24" s="165">
        <f>SUM(G18:G23)</f>
        <v>18520.88106</v>
      </c>
      <c r="H24" s="79">
        <f>SUM(H18:H23)</f>
        <v>17117</v>
      </c>
      <c r="I24" s="92"/>
      <c r="J24" s="76"/>
      <c r="K24" s="91"/>
      <c r="L24" s="79">
        <f>SUM(L18:L22)</f>
        <v>19255</v>
      </c>
      <c r="M24" s="92"/>
      <c r="N24" s="76"/>
      <c r="O24" s="76"/>
      <c r="P24" s="76"/>
      <c r="Q24" s="76"/>
      <c r="R24" s="130"/>
    </row>
    <row r="25" spans="1:18" ht="15">
      <c r="A25" s="9"/>
      <c r="B25" s="84"/>
      <c r="C25" s="84"/>
      <c r="D25" s="84"/>
      <c r="E25" s="84"/>
      <c r="F25" s="91"/>
      <c r="G25" s="157"/>
      <c r="H25" s="76"/>
      <c r="I25" s="92"/>
      <c r="J25" s="76"/>
      <c r="K25" s="91"/>
      <c r="L25" s="76"/>
      <c r="M25" s="92"/>
      <c r="N25" s="76"/>
      <c r="O25" s="76"/>
      <c r="P25" s="130"/>
      <c r="Q25" s="130"/>
      <c r="R25" s="23"/>
    </row>
    <row r="26" spans="1:19" ht="15">
      <c r="A26" s="9"/>
      <c r="B26" s="88" t="s">
        <v>14</v>
      </c>
      <c r="C26" s="84"/>
      <c r="D26" s="84"/>
      <c r="E26" s="84"/>
      <c r="F26" s="91"/>
      <c r="G26" s="157"/>
      <c r="H26" s="76"/>
      <c r="I26" s="92"/>
      <c r="J26" s="76"/>
      <c r="K26" s="91"/>
      <c r="L26" s="76"/>
      <c r="M26" s="92"/>
      <c r="N26" s="76"/>
      <c r="O26" s="76"/>
      <c r="P26" s="23"/>
      <c r="Q26" s="130"/>
      <c r="R26" s="23"/>
      <c r="S26" s="86"/>
    </row>
    <row r="27" spans="1:18" ht="15">
      <c r="A27" s="9"/>
      <c r="B27" s="84"/>
      <c r="C27" s="84" t="s">
        <v>15</v>
      </c>
      <c r="D27" s="84"/>
      <c r="E27" s="84"/>
      <c r="F27" s="91"/>
      <c r="G27" s="157">
        <f>1626.20311+622.63917</f>
        <v>2248.84228</v>
      </c>
      <c r="H27" s="76">
        <f>1773+565+880</f>
        <v>3218</v>
      </c>
      <c r="I27" s="92"/>
      <c r="J27" s="76"/>
      <c r="K27" s="91"/>
      <c r="L27" s="76">
        <f>1401+647</f>
        <v>2048</v>
      </c>
      <c r="M27" s="92"/>
      <c r="N27" s="76"/>
      <c r="O27" s="76"/>
      <c r="P27" s="23"/>
      <c r="Q27" s="23"/>
      <c r="R27" s="23"/>
    </row>
    <row r="28" spans="1:18" ht="15">
      <c r="A28" s="9"/>
      <c r="B28" s="84"/>
      <c r="C28" s="84" t="s">
        <v>231</v>
      </c>
      <c r="D28" s="84"/>
      <c r="E28" s="84"/>
      <c r="F28" s="91"/>
      <c r="G28" s="157"/>
      <c r="H28" s="76">
        <v>267</v>
      </c>
      <c r="I28" s="92"/>
      <c r="J28" s="76"/>
      <c r="K28" s="91"/>
      <c r="L28" s="76">
        <v>0</v>
      </c>
      <c r="M28" s="92"/>
      <c r="N28" s="76"/>
      <c r="O28" s="76"/>
      <c r="P28" s="23"/>
      <c r="Q28" s="23"/>
      <c r="R28" s="23"/>
    </row>
    <row r="29" spans="1:18" ht="15">
      <c r="A29" s="9"/>
      <c r="B29" s="84"/>
      <c r="C29" s="84" t="s">
        <v>98</v>
      </c>
      <c r="D29" s="84"/>
      <c r="E29" s="84"/>
      <c r="F29" s="91"/>
      <c r="G29" s="157">
        <v>63.85764</v>
      </c>
      <c r="H29" s="76">
        <v>0</v>
      </c>
      <c r="I29" s="92"/>
      <c r="J29" s="76"/>
      <c r="K29" s="91"/>
      <c r="L29" s="76">
        <v>13</v>
      </c>
      <c r="M29" s="92"/>
      <c r="N29" s="76"/>
      <c r="O29" s="95"/>
      <c r="P29" s="188"/>
      <c r="Q29" s="23"/>
      <c r="R29" s="23"/>
    </row>
    <row r="30" spans="1:18" ht="15">
      <c r="A30" s="9"/>
      <c r="B30" s="84"/>
      <c r="C30" s="84" t="s">
        <v>16</v>
      </c>
      <c r="D30" s="84"/>
      <c r="E30" s="84"/>
      <c r="F30" s="91"/>
      <c r="G30" s="157">
        <f>289.906+316.68086+227.088+84.71705</f>
        <v>918.3919099999999</v>
      </c>
      <c r="H30" s="76">
        <f>1268+227+1300</f>
        <v>2795</v>
      </c>
      <c r="I30" s="92"/>
      <c r="J30" s="76"/>
      <c r="K30" s="91"/>
      <c r="L30" s="76">
        <v>803</v>
      </c>
      <c r="M30" s="92"/>
      <c r="N30" s="76"/>
      <c r="O30" s="76"/>
      <c r="P30" s="183"/>
      <c r="Q30" s="183"/>
      <c r="R30" s="23"/>
    </row>
    <row r="31" spans="1:20" ht="15">
      <c r="A31" s="9"/>
      <c r="B31" s="84"/>
      <c r="C31" s="84" t="s">
        <v>17</v>
      </c>
      <c r="D31" s="84"/>
      <c r="E31" s="84"/>
      <c r="F31" s="91"/>
      <c r="G31" s="157">
        <v>68.50037</v>
      </c>
      <c r="H31" s="76">
        <v>31</v>
      </c>
      <c r="I31" s="92"/>
      <c r="J31" s="76"/>
      <c r="K31" s="91"/>
      <c r="L31" s="76">
        <v>28</v>
      </c>
      <c r="M31" s="92"/>
      <c r="N31" s="76"/>
      <c r="O31" s="76"/>
      <c r="P31" s="76"/>
      <c r="Q31" s="76"/>
      <c r="R31" s="23"/>
      <c r="S31" s="76"/>
      <c r="T31" s="76"/>
    </row>
    <row r="32" spans="1:18" ht="15">
      <c r="A32" s="9"/>
      <c r="B32" s="84"/>
      <c r="C32" s="84"/>
      <c r="D32" s="84"/>
      <c r="E32" s="84"/>
      <c r="F32" s="91"/>
      <c r="G32" s="156"/>
      <c r="H32" s="78"/>
      <c r="I32" s="92"/>
      <c r="J32" s="76"/>
      <c r="K32" s="91"/>
      <c r="L32" s="78"/>
      <c r="M32" s="92"/>
      <c r="N32" s="76"/>
      <c r="O32" s="76"/>
      <c r="P32" s="76"/>
      <c r="Q32" s="76"/>
      <c r="R32" s="23"/>
    </row>
    <row r="33" spans="1:23" ht="15">
      <c r="A33" s="9"/>
      <c r="B33" s="84"/>
      <c r="C33" s="84"/>
      <c r="D33" s="84"/>
      <c r="E33" s="84"/>
      <c r="F33" s="91"/>
      <c r="G33" s="165">
        <f>SUM(G27:G32)</f>
        <v>3299.5922</v>
      </c>
      <c r="H33" s="79">
        <f>SUM(H27:H32)</f>
        <v>6311</v>
      </c>
      <c r="I33" s="92"/>
      <c r="J33" s="76"/>
      <c r="K33" s="91"/>
      <c r="L33" s="79">
        <f>SUM(L27:L32)</f>
        <v>2892</v>
      </c>
      <c r="M33" s="92"/>
      <c r="N33" s="76"/>
      <c r="O33" s="76"/>
      <c r="P33" s="130"/>
      <c r="Q33" s="23"/>
      <c r="R33" s="23"/>
      <c r="S33" s="23"/>
      <c r="T33" s="23"/>
      <c r="U33" s="23"/>
      <c r="V33" s="23"/>
      <c r="W33" s="23"/>
    </row>
    <row r="34" spans="1:23" ht="15">
      <c r="A34" s="9"/>
      <c r="B34" s="84"/>
      <c r="C34" s="84"/>
      <c r="D34" s="84"/>
      <c r="E34" s="84"/>
      <c r="F34" s="93"/>
      <c r="G34" s="156"/>
      <c r="H34" s="78"/>
      <c r="I34" s="94"/>
      <c r="J34" s="76"/>
      <c r="K34" s="93"/>
      <c r="L34" s="78"/>
      <c r="M34" s="94"/>
      <c r="N34" s="76"/>
      <c r="O34" s="76"/>
      <c r="P34" s="23"/>
      <c r="Q34" s="23"/>
      <c r="R34" s="23"/>
      <c r="S34" s="23"/>
      <c r="T34" s="23"/>
      <c r="U34" s="23"/>
      <c r="V34" s="23"/>
      <c r="W34" s="23"/>
    </row>
    <row r="35" spans="1:23" ht="15">
      <c r="A35" s="9"/>
      <c r="B35" s="88" t="s">
        <v>18</v>
      </c>
      <c r="C35" s="84"/>
      <c r="D35" s="84"/>
      <c r="E35" s="84"/>
      <c r="F35" s="76"/>
      <c r="G35" s="157">
        <f>G24-G33</f>
        <v>15221.28886</v>
      </c>
      <c r="H35" s="76">
        <f>H24-H33</f>
        <v>10806</v>
      </c>
      <c r="I35" s="76"/>
      <c r="J35" s="76"/>
      <c r="K35" s="76"/>
      <c r="L35" s="76">
        <f>L24-L33</f>
        <v>16363</v>
      </c>
      <c r="M35" s="76"/>
      <c r="N35" s="76"/>
      <c r="O35" s="76"/>
      <c r="P35" s="130"/>
      <c r="Q35" s="130"/>
      <c r="R35" s="23"/>
      <c r="S35" s="23"/>
      <c r="T35" s="23"/>
      <c r="U35" s="23"/>
      <c r="V35" s="23"/>
      <c r="W35" s="23"/>
    </row>
    <row r="36" spans="1:18" ht="15">
      <c r="A36" s="9"/>
      <c r="B36" s="84"/>
      <c r="C36" s="84"/>
      <c r="D36" s="84"/>
      <c r="E36" s="84"/>
      <c r="F36" s="76"/>
      <c r="G36" s="157"/>
      <c r="H36" s="76"/>
      <c r="I36" s="76"/>
      <c r="J36" s="76"/>
      <c r="K36" s="76"/>
      <c r="L36" s="76"/>
      <c r="M36" s="76"/>
      <c r="N36" s="76"/>
      <c r="O36" s="76"/>
      <c r="P36" s="23"/>
      <c r="Q36" s="130"/>
      <c r="R36" s="23"/>
    </row>
    <row r="37" spans="1:18" ht="15.75" thickBot="1">
      <c r="A37" s="9"/>
      <c r="B37" s="84"/>
      <c r="C37" s="84"/>
      <c r="D37" s="84"/>
      <c r="E37" s="84"/>
      <c r="F37" s="76"/>
      <c r="G37" s="166" t="e">
        <f>G13+#REF!+G14+G35</f>
        <v>#REF!</v>
      </c>
      <c r="H37" s="80">
        <f>H13+H14+H35+H15</f>
        <v>31309</v>
      </c>
      <c r="I37" s="95"/>
      <c r="J37" s="95"/>
      <c r="K37" s="95"/>
      <c r="L37" s="80">
        <f>L13+L14+L35</f>
        <v>30894</v>
      </c>
      <c r="M37" s="76"/>
      <c r="N37" s="76"/>
      <c r="O37" s="76"/>
      <c r="P37" s="23"/>
      <c r="Q37" s="23"/>
      <c r="R37" s="23"/>
    </row>
    <row r="38" spans="1:18" ht="15">
      <c r="A38" s="9"/>
      <c r="B38" s="84"/>
      <c r="C38" s="84"/>
      <c r="D38" s="84"/>
      <c r="E38" s="84"/>
      <c r="F38" s="76"/>
      <c r="G38" s="159"/>
      <c r="H38" s="76"/>
      <c r="I38" s="76"/>
      <c r="J38" s="76"/>
      <c r="K38" s="76"/>
      <c r="L38" s="76"/>
      <c r="M38" s="76"/>
      <c r="N38" s="76"/>
      <c r="O38" s="76"/>
      <c r="P38" s="23"/>
      <c r="Q38" s="23"/>
      <c r="R38" s="23"/>
    </row>
    <row r="39" spans="1:18" ht="15">
      <c r="A39" s="9"/>
      <c r="B39" s="128" t="s">
        <v>129</v>
      </c>
      <c r="D39" s="84"/>
      <c r="E39" s="84"/>
      <c r="F39" s="76"/>
      <c r="G39" s="159"/>
      <c r="H39" s="76"/>
      <c r="I39" s="76"/>
      <c r="J39" s="76"/>
      <c r="K39" s="76"/>
      <c r="L39" s="76"/>
      <c r="M39" s="76"/>
      <c r="N39" s="76"/>
      <c r="O39" s="76"/>
      <c r="P39" s="23"/>
      <c r="Q39" s="23"/>
      <c r="R39" s="23"/>
    </row>
    <row r="40" spans="1:18" ht="15">
      <c r="A40" s="9"/>
      <c r="B40" s="128"/>
      <c r="D40" s="84"/>
      <c r="E40" s="84"/>
      <c r="F40" s="76"/>
      <c r="G40" s="159"/>
      <c r="H40" s="76"/>
      <c r="I40" s="76"/>
      <c r="J40" s="76"/>
      <c r="K40" s="76"/>
      <c r="L40" s="76"/>
      <c r="M40" s="76"/>
      <c r="N40" s="76"/>
      <c r="O40" s="95"/>
      <c r="P40" s="143"/>
      <c r="Q40" s="23"/>
      <c r="R40" s="23"/>
    </row>
    <row r="41" spans="1:18" ht="15">
      <c r="A41" s="9"/>
      <c r="B41" s="88" t="s">
        <v>19</v>
      </c>
      <c r="C41" s="84"/>
      <c r="D41" s="85"/>
      <c r="E41" s="84"/>
      <c r="F41" s="76"/>
      <c r="G41" s="159">
        <v>15000</v>
      </c>
      <c r="H41" s="76">
        <v>15000</v>
      </c>
      <c r="I41" s="76"/>
      <c r="J41" s="76"/>
      <c r="K41" s="76"/>
      <c r="L41" s="76">
        <v>15000</v>
      </c>
      <c r="M41" s="76"/>
      <c r="N41" s="76"/>
      <c r="O41" s="76"/>
      <c r="P41" s="23"/>
      <c r="Q41" s="46"/>
      <c r="R41" s="47"/>
    </row>
    <row r="42" spans="1:18" ht="15">
      <c r="A42" s="9"/>
      <c r="B42" s="88" t="s">
        <v>20</v>
      </c>
      <c r="C42" s="84"/>
      <c r="D42" s="85"/>
      <c r="E42" s="84"/>
      <c r="F42" s="76"/>
      <c r="G42" s="159"/>
      <c r="H42" s="76"/>
      <c r="I42" s="76"/>
      <c r="J42" s="76"/>
      <c r="K42" s="76"/>
      <c r="L42" s="76"/>
      <c r="M42" s="76"/>
      <c r="N42" s="76"/>
      <c r="O42" s="76"/>
      <c r="P42" s="143"/>
      <c r="Q42" s="183"/>
      <c r="R42" s="183"/>
    </row>
    <row r="43" spans="1:18" ht="15">
      <c r="A43" s="9"/>
      <c r="B43" s="84" t="s">
        <v>21</v>
      </c>
      <c r="C43" s="84"/>
      <c r="D43" s="85"/>
      <c r="E43" s="84"/>
      <c r="F43" s="76"/>
      <c r="G43" s="159">
        <v>8019.2956</v>
      </c>
      <c r="H43" s="76">
        <v>8019</v>
      </c>
      <c r="I43" s="76"/>
      <c r="J43" s="76"/>
      <c r="K43" s="76"/>
      <c r="L43" s="76">
        <v>8019</v>
      </c>
      <c r="M43" s="76"/>
      <c r="N43" s="76"/>
      <c r="O43" s="76"/>
      <c r="P43" s="189"/>
      <c r="Q43" s="190"/>
      <c r="R43" s="173"/>
    </row>
    <row r="44" spans="1:18" ht="15">
      <c r="A44" s="9"/>
      <c r="B44" s="84" t="s">
        <v>22</v>
      </c>
      <c r="C44" s="84"/>
      <c r="D44" s="85"/>
      <c r="E44" s="84"/>
      <c r="F44" s="76"/>
      <c r="G44" s="159">
        <v>831.1473</v>
      </c>
      <c r="H44" s="76">
        <v>825</v>
      </c>
      <c r="I44" s="76"/>
      <c r="J44" s="76"/>
      <c r="K44" s="76"/>
      <c r="L44" s="76">
        <v>825</v>
      </c>
      <c r="M44" s="76"/>
      <c r="N44" s="76"/>
      <c r="O44" s="76"/>
      <c r="P44" s="127"/>
      <c r="Q44" s="134"/>
      <c r="R44" s="135"/>
    </row>
    <row r="45" spans="1:18" ht="15">
      <c r="A45" s="9"/>
      <c r="B45" s="84" t="s">
        <v>23</v>
      </c>
      <c r="C45" s="84"/>
      <c r="D45" s="85"/>
      <c r="E45" s="84"/>
      <c r="F45" s="76"/>
      <c r="G45" s="159">
        <v>3819.06406</v>
      </c>
      <c r="H45" s="76">
        <v>4397</v>
      </c>
      <c r="I45" s="76"/>
      <c r="J45" s="76"/>
      <c r="K45" s="76"/>
      <c r="L45" s="76">
        <v>4824</v>
      </c>
      <c r="M45" s="76"/>
      <c r="N45" s="76"/>
      <c r="O45" s="76"/>
      <c r="P45" s="127"/>
      <c r="Q45" s="134"/>
      <c r="R45" s="135"/>
    </row>
    <row r="46" spans="1:18" ht="15">
      <c r="A46" s="9"/>
      <c r="B46" s="84"/>
      <c r="C46" s="84"/>
      <c r="D46" s="85"/>
      <c r="E46" s="84"/>
      <c r="F46" s="76"/>
      <c r="G46" s="159"/>
      <c r="H46" s="78"/>
      <c r="I46" s="76"/>
      <c r="J46" s="76"/>
      <c r="K46" s="76"/>
      <c r="L46" s="78"/>
      <c r="M46" s="76"/>
      <c r="N46" s="76"/>
      <c r="O46" s="76"/>
      <c r="P46" s="127"/>
      <c r="Q46" s="134"/>
      <c r="R46" s="135"/>
    </row>
    <row r="47" spans="1:18" ht="15">
      <c r="A47" s="9"/>
      <c r="B47" s="88" t="s">
        <v>24</v>
      </c>
      <c r="C47" s="84"/>
      <c r="D47" s="84"/>
      <c r="E47" s="84"/>
      <c r="F47" s="76"/>
      <c r="G47" s="160">
        <f>SUM(G41:G45)</f>
        <v>27669.506960000002</v>
      </c>
      <c r="H47" s="76">
        <f>SUM(H41:H45)</f>
        <v>28241</v>
      </c>
      <c r="I47" s="76"/>
      <c r="J47" s="76"/>
      <c r="K47" s="76"/>
      <c r="L47" s="76">
        <f>SUM(L41:L45)</f>
        <v>28668</v>
      </c>
      <c r="M47" s="76"/>
      <c r="N47" s="76"/>
      <c r="O47" s="76"/>
      <c r="P47" s="127"/>
      <c r="Q47" s="134"/>
      <c r="R47" s="134"/>
    </row>
    <row r="48" spans="1:18" ht="15">
      <c r="A48" s="9"/>
      <c r="B48" s="191" t="s">
        <v>144</v>
      </c>
      <c r="C48" s="84"/>
      <c r="D48" s="84"/>
      <c r="E48" s="84"/>
      <c r="F48" s="76"/>
      <c r="G48" s="159"/>
      <c r="H48" s="78">
        <v>649</v>
      </c>
      <c r="I48" s="76"/>
      <c r="J48" s="76"/>
      <c r="K48" s="76"/>
      <c r="L48" s="78">
        <v>49</v>
      </c>
      <c r="M48" s="76"/>
      <c r="N48" s="76"/>
      <c r="O48" s="76"/>
      <c r="P48" s="133"/>
      <c r="Q48" s="135"/>
      <c r="R48" s="135"/>
    </row>
    <row r="49" spans="1:18" ht="15">
      <c r="A49" s="9"/>
      <c r="B49" s="84"/>
      <c r="C49" s="84"/>
      <c r="D49" s="84"/>
      <c r="E49" s="84"/>
      <c r="F49" s="76"/>
      <c r="G49" s="159"/>
      <c r="H49" s="76">
        <f>SUM(H47:H48)</f>
        <v>28890</v>
      </c>
      <c r="I49" s="76"/>
      <c r="J49" s="76"/>
      <c r="K49" s="76"/>
      <c r="L49" s="76">
        <f>SUM(L47:L48)</f>
        <v>28717</v>
      </c>
      <c r="M49" s="76"/>
      <c r="N49" s="76"/>
      <c r="O49" s="76"/>
      <c r="P49" s="127"/>
      <c r="Q49" s="134"/>
      <c r="R49" s="135"/>
    </row>
    <row r="50" spans="1:18" ht="15">
      <c r="A50" s="9"/>
      <c r="B50" s="88"/>
      <c r="C50" s="84"/>
      <c r="D50" s="84"/>
      <c r="E50" s="84"/>
      <c r="F50" s="76"/>
      <c r="G50" s="159"/>
      <c r="H50" s="76"/>
      <c r="I50" s="76"/>
      <c r="J50" s="76"/>
      <c r="K50" s="76"/>
      <c r="L50" s="76"/>
      <c r="M50" s="76"/>
      <c r="N50" s="76"/>
      <c r="O50" s="76"/>
      <c r="P50" s="127"/>
      <c r="Q50" s="134"/>
      <c r="R50" s="135"/>
    </row>
    <row r="51" spans="1:18" ht="15">
      <c r="A51" s="9"/>
      <c r="B51" s="84" t="s">
        <v>25</v>
      </c>
      <c r="C51" s="84"/>
      <c r="D51" s="84"/>
      <c r="E51" s="84"/>
      <c r="F51" s="76"/>
      <c r="G51" s="161">
        <f>827.999+504.67592</f>
        <v>1332.67492</v>
      </c>
      <c r="H51" s="81">
        <f>801+603</f>
        <v>1404</v>
      </c>
      <c r="I51" s="76"/>
      <c r="J51" s="76"/>
      <c r="K51" s="76"/>
      <c r="L51" s="81">
        <v>1164</v>
      </c>
      <c r="M51" s="76"/>
      <c r="N51" s="76"/>
      <c r="O51" s="76"/>
      <c r="P51" s="127"/>
      <c r="Q51" s="134"/>
      <c r="R51" s="135"/>
    </row>
    <row r="52" spans="1:18" ht="15">
      <c r="A52" s="9"/>
      <c r="B52" s="84" t="s">
        <v>139</v>
      </c>
      <c r="C52" s="84"/>
      <c r="D52" s="84"/>
      <c r="E52" s="84"/>
      <c r="F52" s="76"/>
      <c r="G52" s="162">
        <v>842.7739</v>
      </c>
      <c r="H52" s="149">
        <f>737</f>
        <v>737</v>
      </c>
      <c r="I52" s="76"/>
      <c r="J52" s="76"/>
      <c r="K52" s="76"/>
      <c r="L52" s="149">
        <v>738</v>
      </c>
      <c r="M52" s="76"/>
      <c r="N52" s="76"/>
      <c r="O52" s="76"/>
      <c r="P52" s="23"/>
      <c r="Q52" s="135"/>
      <c r="R52" s="135"/>
    </row>
    <row r="53" spans="1:18" ht="15">
      <c r="A53" s="9"/>
      <c r="B53" s="84" t="s">
        <v>26</v>
      </c>
      <c r="C53" s="84"/>
      <c r="D53" s="84"/>
      <c r="E53" s="84"/>
      <c r="F53" s="76"/>
      <c r="G53" s="163">
        <v>197.99948</v>
      </c>
      <c r="H53" s="82">
        <v>278</v>
      </c>
      <c r="I53" s="76"/>
      <c r="J53" s="76"/>
      <c r="K53" s="76"/>
      <c r="L53" s="82">
        <v>275</v>
      </c>
      <c r="M53" s="76"/>
      <c r="N53" s="76"/>
      <c r="O53" s="76"/>
      <c r="P53" s="23"/>
      <c r="Q53" s="135"/>
      <c r="R53" s="135"/>
    </row>
    <row r="54" spans="1:18" ht="15">
      <c r="A54" s="9"/>
      <c r="B54" s="84"/>
      <c r="C54" s="84"/>
      <c r="D54" s="84"/>
      <c r="E54" s="84"/>
      <c r="F54" s="76"/>
      <c r="G54" s="159">
        <f>SUM(G51:G53)</f>
        <v>2373.4483</v>
      </c>
      <c r="H54" s="76">
        <f>SUM(H51:H53)</f>
        <v>2419</v>
      </c>
      <c r="I54" s="76"/>
      <c r="J54" s="76"/>
      <c r="K54" s="76"/>
      <c r="L54" s="76">
        <f>SUM(L51:L53)</f>
        <v>2177</v>
      </c>
      <c r="M54" s="76"/>
      <c r="N54" s="76"/>
      <c r="O54" s="76"/>
      <c r="P54" s="23"/>
      <c r="Q54" s="135"/>
      <c r="R54" s="135"/>
    </row>
    <row r="55" spans="1:18" ht="15">
      <c r="A55" s="9"/>
      <c r="B55" s="84"/>
      <c r="C55" s="84"/>
      <c r="D55" s="84"/>
      <c r="E55" s="84"/>
      <c r="F55" s="76"/>
      <c r="G55" s="159"/>
      <c r="H55" s="76"/>
      <c r="I55" s="76"/>
      <c r="J55" s="76"/>
      <c r="K55" s="76"/>
      <c r="L55" s="76"/>
      <c r="M55" s="76"/>
      <c r="N55" s="76"/>
      <c r="O55" s="76"/>
      <c r="P55" s="23"/>
      <c r="Q55" s="135"/>
      <c r="R55" s="135"/>
    </row>
    <row r="56" spans="1:19" ht="15.75" thickBot="1">
      <c r="A56" s="9"/>
      <c r="B56" s="84"/>
      <c r="C56" s="84"/>
      <c r="D56" s="84"/>
      <c r="E56" s="84"/>
      <c r="F56" s="76"/>
      <c r="G56" s="158">
        <f>G47+G54</f>
        <v>30042.955260000002</v>
      </c>
      <c r="H56" s="80">
        <f>H49+H54</f>
        <v>31309</v>
      </c>
      <c r="I56" s="95"/>
      <c r="J56" s="76"/>
      <c r="K56" s="76"/>
      <c r="L56" s="80">
        <f>SUM(L54+L49)</f>
        <v>30894</v>
      </c>
      <c r="M56" s="76"/>
      <c r="N56" s="76"/>
      <c r="O56" s="76"/>
      <c r="P56" s="23"/>
      <c r="Q56" s="135"/>
      <c r="R56" s="135"/>
      <c r="S56" s="131"/>
    </row>
    <row r="57" spans="1:19" ht="15">
      <c r="A57" s="9"/>
      <c r="B57" s="84"/>
      <c r="C57" s="84"/>
      <c r="D57" s="84"/>
      <c r="E57" s="84"/>
      <c r="F57" s="84"/>
      <c r="G57" s="150"/>
      <c r="H57" s="76"/>
      <c r="I57" s="76"/>
      <c r="J57" s="76"/>
      <c r="K57" s="84"/>
      <c r="L57" s="76"/>
      <c r="M57" s="76"/>
      <c r="N57" s="76"/>
      <c r="O57" s="76"/>
      <c r="P57" s="23"/>
      <c r="Q57" s="135"/>
      <c r="R57" s="135"/>
      <c r="S57" s="131"/>
    </row>
    <row r="58" spans="1:19" ht="15">
      <c r="A58" s="9"/>
      <c r="B58" s="84" t="s">
        <v>27</v>
      </c>
      <c r="C58" s="84"/>
      <c r="D58" s="84"/>
      <c r="E58" s="84"/>
      <c r="F58" s="84"/>
      <c r="G58" s="150">
        <f>G47/150000</f>
        <v>0.18446337973333335</v>
      </c>
      <c r="H58" s="75">
        <f>(H47-H15)/150000</f>
        <v>0.15168</v>
      </c>
      <c r="I58" s="75"/>
      <c r="J58" s="76"/>
      <c r="K58" s="76"/>
      <c r="L58" s="75">
        <f>L47/150000</f>
        <v>0.19112</v>
      </c>
      <c r="M58" s="76"/>
      <c r="N58" s="76"/>
      <c r="O58" s="76"/>
      <c r="P58" s="220"/>
      <c r="Q58" s="135"/>
      <c r="R58" s="135"/>
      <c r="S58" s="131"/>
    </row>
    <row r="59" spans="1:18" ht="15">
      <c r="A59" s="9"/>
      <c r="B59" s="84"/>
      <c r="C59" s="84"/>
      <c r="D59" s="84"/>
      <c r="E59" s="84"/>
      <c r="F59" s="84"/>
      <c r="G59" s="75"/>
      <c r="H59" s="75"/>
      <c r="I59" s="75"/>
      <c r="J59" s="76"/>
      <c r="K59" s="76"/>
      <c r="L59" s="75"/>
      <c r="M59" s="76"/>
      <c r="N59" s="76"/>
      <c r="O59" s="76"/>
      <c r="P59" s="23"/>
      <c r="Q59" s="135"/>
      <c r="R59" s="135"/>
    </row>
    <row r="60" spans="1:19" ht="15">
      <c r="A60" s="14"/>
      <c r="B60" s="85"/>
      <c r="C60" s="84"/>
      <c r="D60" s="84"/>
      <c r="E60" s="84"/>
      <c r="F60" s="84"/>
      <c r="G60" s="76"/>
      <c r="H60" s="76"/>
      <c r="I60" s="76"/>
      <c r="J60" s="76"/>
      <c r="K60" s="84"/>
      <c r="L60" s="76"/>
      <c r="M60" s="76"/>
      <c r="N60" s="76"/>
      <c r="O60" s="76"/>
      <c r="P60" s="23"/>
      <c r="Q60" s="135"/>
      <c r="R60" s="135"/>
      <c r="S60" s="131"/>
    </row>
    <row r="61" spans="1:18" ht="15" customHeight="1">
      <c r="A61" s="9"/>
      <c r="B61" s="83"/>
      <c r="C61" s="83"/>
      <c r="D61" s="83"/>
      <c r="E61" s="83"/>
      <c r="F61" s="83"/>
      <c r="G61" s="83"/>
      <c r="H61" s="83"/>
      <c r="I61" s="83"/>
      <c r="J61" s="83"/>
      <c r="K61" s="83"/>
      <c r="L61" s="83"/>
      <c r="M61" s="83"/>
      <c r="N61" s="174"/>
      <c r="O61" s="174"/>
      <c r="P61" s="23"/>
      <c r="Q61" s="135"/>
      <c r="R61" s="135"/>
    </row>
    <row r="62" spans="1:18" ht="15">
      <c r="A62" s="9"/>
      <c r="B62" s="287" t="s">
        <v>210</v>
      </c>
      <c r="C62" s="288"/>
      <c r="D62" s="288"/>
      <c r="E62" s="288"/>
      <c r="F62" s="288"/>
      <c r="G62" s="288"/>
      <c r="H62" s="288"/>
      <c r="I62" s="288"/>
      <c r="J62" s="288"/>
      <c r="K62" s="288"/>
      <c r="L62" s="288"/>
      <c r="M62" s="288"/>
      <c r="N62" s="175"/>
      <c r="O62" s="175"/>
      <c r="P62" s="23"/>
      <c r="Q62" s="23"/>
      <c r="R62" s="23"/>
    </row>
    <row r="63" spans="1:18" ht="15">
      <c r="A63" s="9"/>
      <c r="B63" s="288"/>
      <c r="C63" s="288"/>
      <c r="D63" s="288"/>
      <c r="E63" s="288"/>
      <c r="F63" s="288"/>
      <c r="G63" s="288"/>
      <c r="H63" s="288"/>
      <c r="I63" s="288"/>
      <c r="J63" s="288"/>
      <c r="K63" s="288"/>
      <c r="L63" s="288"/>
      <c r="M63" s="288"/>
      <c r="N63" s="175"/>
      <c r="O63" s="175"/>
      <c r="P63" s="176"/>
      <c r="Q63" s="23"/>
      <c r="R63" s="23"/>
    </row>
    <row r="64" spans="2:18" ht="15">
      <c r="B64" s="84"/>
      <c r="C64" s="84"/>
      <c r="D64" s="84"/>
      <c r="E64" s="84"/>
      <c r="F64" s="84"/>
      <c r="G64" s="84"/>
      <c r="H64" s="84"/>
      <c r="I64" s="84"/>
      <c r="J64" s="84"/>
      <c r="K64" s="84"/>
      <c r="L64" s="84"/>
      <c r="M64" s="84"/>
      <c r="N64" s="76"/>
      <c r="O64" s="76"/>
      <c r="P64" s="23"/>
      <c r="Q64" s="46"/>
      <c r="R64" s="47"/>
    </row>
    <row r="65" spans="2:18" ht="12.75">
      <c r="B65" s="96"/>
      <c r="C65" s="85"/>
      <c r="D65" s="85"/>
      <c r="E65" s="85"/>
      <c r="F65" s="85"/>
      <c r="G65" s="85"/>
      <c r="H65" s="85"/>
      <c r="I65" s="85"/>
      <c r="J65" s="85"/>
      <c r="K65" s="85"/>
      <c r="L65" s="85"/>
      <c r="M65" s="85"/>
      <c r="N65" s="177"/>
      <c r="O65" s="177"/>
      <c r="P65" s="176"/>
      <c r="Q65" s="183"/>
      <c r="R65" s="183"/>
    </row>
    <row r="66" spans="2:18" ht="12.75">
      <c r="B66" s="85"/>
      <c r="C66" s="85"/>
      <c r="D66" s="85"/>
      <c r="E66" s="85"/>
      <c r="F66" s="85"/>
      <c r="G66" s="85"/>
      <c r="H66" s="85"/>
      <c r="I66" s="85"/>
      <c r="J66" s="85"/>
      <c r="K66" s="85"/>
      <c r="L66" s="85"/>
      <c r="M66" s="85"/>
      <c r="N66" s="177"/>
      <c r="O66" s="177"/>
      <c r="P66" s="23"/>
      <c r="Q66" s="130"/>
      <c r="R66" s="130"/>
    </row>
    <row r="67" spans="2:18" ht="12.75">
      <c r="B67" s="85"/>
      <c r="C67" s="85"/>
      <c r="D67" s="85"/>
      <c r="E67" s="85"/>
      <c r="F67" s="85"/>
      <c r="G67" s="85"/>
      <c r="H67" s="85"/>
      <c r="I67" s="85"/>
      <c r="J67" s="85"/>
      <c r="K67" s="85"/>
      <c r="L67" s="85"/>
      <c r="M67" s="85"/>
      <c r="N67" s="177"/>
      <c r="O67" s="177"/>
      <c r="P67" s="23"/>
      <c r="Q67" s="130"/>
      <c r="R67" s="130"/>
    </row>
    <row r="68" spans="2:18" ht="12.75">
      <c r="B68" s="85"/>
      <c r="C68" s="85"/>
      <c r="D68" s="85"/>
      <c r="E68" s="85"/>
      <c r="F68" s="85"/>
      <c r="G68" s="85"/>
      <c r="H68" s="85"/>
      <c r="I68" s="85"/>
      <c r="J68" s="85"/>
      <c r="K68" s="85"/>
      <c r="L68" s="85"/>
      <c r="M68" s="85"/>
      <c r="N68" s="177"/>
      <c r="O68" s="177"/>
      <c r="P68" s="23"/>
      <c r="Q68" s="23"/>
      <c r="R68" s="23"/>
    </row>
    <row r="69" spans="2:18" ht="12.75">
      <c r="B69" s="97"/>
      <c r="C69" s="97"/>
      <c r="D69" s="97"/>
      <c r="E69" s="97"/>
      <c r="F69" s="97"/>
      <c r="G69" s="97"/>
      <c r="H69" s="97"/>
      <c r="I69" s="97"/>
      <c r="J69" s="97"/>
      <c r="K69" s="97"/>
      <c r="L69" s="97"/>
      <c r="M69" s="97"/>
      <c r="N69" s="178"/>
      <c r="O69" s="178"/>
      <c r="P69" s="23"/>
      <c r="Q69" s="130"/>
      <c r="R69" s="130"/>
    </row>
    <row r="70" spans="2:18" ht="12.75">
      <c r="B70" s="97"/>
      <c r="C70" s="97"/>
      <c r="D70" s="97"/>
      <c r="E70" s="97"/>
      <c r="F70" s="97"/>
      <c r="G70" s="97"/>
      <c r="H70" s="97"/>
      <c r="I70" s="97"/>
      <c r="J70" s="97"/>
      <c r="K70" s="97"/>
      <c r="L70" s="97"/>
      <c r="M70" s="97"/>
      <c r="N70" s="178"/>
      <c r="O70" s="178"/>
      <c r="P70" s="23"/>
      <c r="Q70" s="23"/>
      <c r="R70" s="23"/>
    </row>
    <row r="71" spans="2:18" ht="12.75">
      <c r="B71" s="97"/>
      <c r="C71" s="97"/>
      <c r="D71" s="97"/>
      <c r="E71" s="97"/>
      <c r="F71" s="97"/>
      <c r="G71" s="97"/>
      <c r="H71" s="97"/>
      <c r="I71" s="97"/>
      <c r="J71" s="97"/>
      <c r="K71" s="97"/>
      <c r="L71" s="97"/>
      <c r="M71" s="97"/>
      <c r="N71" s="178"/>
      <c r="O71" s="178"/>
      <c r="P71" s="23"/>
      <c r="Q71" s="23"/>
      <c r="R71" s="23"/>
    </row>
    <row r="72" spans="2:18" ht="12.75">
      <c r="B72" s="97"/>
      <c r="C72" s="97"/>
      <c r="D72" s="97"/>
      <c r="E72" s="97"/>
      <c r="F72" s="97"/>
      <c r="G72" s="97"/>
      <c r="H72" s="97"/>
      <c r="I72" s="97"/>
      <c r="J72" s="97"/>
      <c r="K72" s="97"/>
      <c r="L72" s="97"/>
      <c r="M72" s="97"/>
      <c r="N72" s="178"/>
      <c r="O72" s="178"/>
      <c r="P72" s="23"/>
      <c r="Q72" s="23"/>
      <c r="R72" s="23"/>
    </row>
    <row r="73" spans="2:18" ht="12.75">
      <c r="B73" s="97"/>
      <c r="C73" s="97"/>
      <c r="D73" s="97"/>
      <c r="E73" s="97"/>
      <c r="F73" s="97"/>
      <c r="G73" s="97"/>
      <c r="H73" s="97"/>
      <c r="I73" s="97"/>
      <c r="J73" s="97"/>
      <c r="K73" s="97"/>
      <c r="L73" s="97"/>
      <c r="M73" s="97"/>
      <c r="N73" s="178"/>
      <c r="O73" s="178"/>
      <c r="P73" s="23"/>
      <c r="Q73" s="23"/>
      <c r="R73" s="23"/>
    </row>
    <row r="74" spans="2:18" ht="12.75">
      <c r="B74" s="97"/>
      <c r="C74" s="97"/>
      <c r="D74" s="97"/>
      <c r="E74" s="97"/>
      <c r="F74" s="97"/>
      <c r="G74" s="97"/>
      <c r="H74" s="97"/>
      <c r="I74" s="97"/>
      <c r="J74" s="97"/>
      <c r="K74" s="97"/>
      <c r="L74" s="97"/>
      <c r="M74" s="97"/>
      <c r="N74" s="178"/>
      <c r="O74" s="178"/>
      <c r="P74" s="23"/>
      <c r="Q74" s="23"/>
      <c r="R74" s="23"/>
    </row>
    <row r="75" spans="2:18" ht="12.75">
      <c r="B75" s="86"/>
      <c r="C75" s="86"/>
      <c r="D75" s="86"/>
      <c r="E75" s="86"/>
      <c r="F75" s="86"/>
      <c r="G75" s="86"/>
      <c r="H75" s="86"/>
      <c r="I75" s="86"/>
      <c r="J75" s="86"/>
      <c r="K75" s="86"/>
      <c r="L75" s="86"/>
      <c r="M75" s="86"/>
      <c r="N75" s="130"/>
      <c r="O75" s="130"/>
      <c r="P75" s="23"/>
      <c r="Q75" s="23"/>
      <c r="R75" s="23"/>
    </row>
    <row r="76" spans="2:18" ht="12.75">
      <c r="B76" s="86"/>
      <c r="C76" s="86"/>
      <c r="D76" s="86"/>
      <c r="E76" s="86"/>
      <c r="F76" s="86"/>
      <c r="G76" s="86"/>
      <c r="H76" s="86"/>
      <c r="I76" s="86"/>
      <c r="J76" s="86"/>
      <c r="K76" s="86"/>
      <c r="L76" s="86"/>
      <c r="M76" s="86"/>
      <c r="N76" s="130"/>
      <c r="O76" s="130"/>
      <c r="P76" s="23"/>
      <c r="Q76" s="23"/>
      <c r="R76" s="23"/>
    </row>
    <row r="77" spans="2:18" ht="12.75">
      <c r="B77" s="86"/>
      <c r="C77" s="86"/>
      <c r="D77" s="86"/>
      <c r="E77" s="86"/>
      <c r="F77" s="86"/>
      <c r="G77" s="86"/>
      <c r="H77" s="86"/>
      <c r="I77" s="86"/>
      <c r="J77" s="86"/>
      <c r="K77" s="86"/>
      <c r="L77" s="86"/>
      <c r="M77" s="86"/>
      <c r="N77" s="130"/>
      <c r="O77" s="130"/>
      <c r="P77" s="23"/>
      <c r="Q77" s="23"/>
      <c r="R77" s="23"/>
    </row>
    <row r="78" spans="2:18" ht="12.75">
      <c r="B78" s="86"/>
      <c r="C78" s="86"/>
      <c r="D78" s="86"/>
      <c r="E78" s="86"/>
      <c r="F78" s="86"/>
      <c r="G78" s="86"/>
      <c r="H78" s="86"/>
      <c r="I78" s="86"/>
      <c r="J78" s="86"/>
      <c r="K78" s="86"/>
      <c r="L78" s="86"/>
      <c r="M78" s="86"/>
      <c r="N78" s="130"/>
      <c r="O78" s="130"/>
      <c r="P78" s="23"/>
      <c r="Q78" s="23"/>
      <c r="R78" s="23"/>
    </row>
    <row r="79" spans="2:18" ht="12.75">
      <c r="B79" s="86"/>
      <c r="C79" s="86"/>
      <c r="D79" s="86"/>
      <c r="E79" s="86"/>
      <c r="F79" s="86"/>
      <c r="G79" s="86"/>
      <c r="H79" s="86"/>
      <c r="I79" s="86"/>
      <c r="J79" s="86"/>
      <c r="K79" s="86"/>
      <c r="L79" s="86"/>
      <c r="M79" s="86"/>
      <c r="N79" s="130"/>
      <c r="O79" s="130"/>
      <c r="P79" s="23"/>
      <c r="Q79" s="23"/>
      <c r="R79" s="23"/>
    </row>
    <row r="80" spans="2:18" ht="12.75">
      <c r="B80" s="86"/>
      <c r="C80" s="86"/>
      <c r="D80" s="86"/>
      <c r="E80" s="86"/>
      <c r="F80" s="86"/>
      <c r="G80" s="86"/>
      <c r="H80" s="86"/>
      <c r="I80" s="86"/>
      <c r="J80" s="86"/>
      <c r="K80" s="86"/>
      <c r="L80" s="86"/>
      <c r="M80" s="86"/>
      <c r="N80" s="130"/>
      <c r="O80" s="130"/>
      <c r="P80" s="23"/>
      <c r="Q80" s="23"/>
      <c r="R80" s="23"/>
    </row>
    <row r="81" spans="2:18" ht="12.75">
      <c r="B81" s="86"/>
      <c r="C81" s="86"/>
      <c r="D81" s="86"/>
      <c r="E81" s="86"/>
      <c r="F81" s="86"/>
      <c r="G81" s="86"/>
      <c r="H81" s="86"/>
      <c r="I81" s="86"/>
      <c r="J81" s="86"/>
      <c r="K81" s="86"/>
      <c r="L81" s="86"/>
      <c r="M81" s="86"/>
      <c r="N81" s="130"/>
      <c r="O81" s="130"/>
      <c r="P81" s="23"/>
      <c r="Q81" s="23"/>
      <c r="R81" s="23"/>
    </row>
    <row r="82" spans="2:18" ht="12.75">
      <c r="B82" s="86"/>
      <c r="C82" s="86"/>
      <c r="D82" s="86"/>
      <c r="E82" s="86"/>
      <c r="F82" s="86"/>
      <c r="G82" s="86"/>
      <c r="H82" s="86"/>
      <c r="I82" s="86"/>
      <c r="J82" s="86"/>
      <c r="K82" s="86"/>
      <c r="L82" s="86"/>
      <c r="M82" s="86"/>
      <c r="N82" s="130"/>
      <c r="O82" s="130"/>
      <c r="P82" s="23"/>
      <c r="Q82" s="23"/>
      <c r="R82" s="23"/>
    </row>
    <row r="83" spans="2:18" ht="12.75">
      <c r="B83" s="86"/>
      <c r="C83" s="86"/>
      <c r="D83" s="86"/>
      <c r="E83" s="86"/>
      <c r="F83" s="86"/>
      <c r="G83" s="86"/>
      <c r="H83" s="86"/>
      <c r="I83" s="86"/>
      <c r="J83" s="86"/>
      <c r="K83" s="86"/>
      <c r="L83" s="86"/>
      <c r="M83" s="86"/>
      <c r="N83" s="130"/>
      <c r="O83" s="130"/>
      <c r="P83" s="23"/>
      <c r="Q83" s="23"/>
      <c r="R83" s="23"/>
    </row>
    <row r="84" spans="2:18" ht="12.75">
      <c r="B84" s="86"/>
      <c r="C84" s="86"/>
      <c r="D84" s="86"/>
      <c r="E84" s="86"/>
      <c r="F84" s="86"/>
      <c r="G84" s="86"/>
      <c r="H84" s="86"/>
      <c r="I84" s="86"/>
      <c r="J84" s="86"/>
      <c r="K84" s="86"/>
      <c r="L84" s="86"/>
      <c r="M84" s="86"/>
      <c r="N84" s="130"/>
      <c r="O84" s="130"/>
      <c r="P84" s="23"/>
      <c r="Q84" s="23"/>
      <c r="R84" s="23"/>
    </row>
    <row r="85" spans="2:18" ht="12.75">
      <c r="B85" s="86"/>
      <c r="C85" s="86"/>
      <c r="D85" s="86"/>
      <c r="E85" s="86"/>
      <c r="F85" s="86"/>
      <c r="G85" s="86"/>
      <c r="H85" s="86"/>
      <c r="I85" s="86"/>
      <c r="J85" s="86"/>
      <c r="K85" s="86"/>
      <c r="L85" s="86"/>
      <c r="M85" s="86"/>
      <c r="N85" s="130"/>
      <c r="O85" s="130"/>
      <c r="P85" s="23"/>
      <c r="Q85" s="23"/>
      <c r="R85" s="23"/>
    </row>
    <row r="86" spans="2:18" ht="12.75">
      <c r="B86" s="86"/>
      <c r="C86" s="86"/>
      <c r="D86" s="86"/>
      <c r="E86" s="86"/>
      <c r="F86" s="86"/>
      <c r="G86" s="86"/>
      <c r="H86" s="86"/>
      <c r="I86" s="86"/>
      <c r="J86" s="86"/>
      <c r="K86" s="86"/>
      <c r="L86" s="86"/>
      <c r="M86" s="86"/>
      <c r="N86" s="130"/>
      <c r="O86" s="130"/>
      <c r="P86" s="23"/>
      <c r="Q86" s="23"/>
      <c r="R86" s="23"/>
    </row>
    <row r="87" spans="2:18" ht="12.75">
      <c r="B87" s="86"/>
      <c r="C87" s="86"/>
      <c r="D87" s="86"/>
      <c r="E87" s="86"/>
      <c r="F87" s="86"/>
      <c r="G87" s="86"/>
      <c r="H87" s="86"/>
      <c r="I87" s="86"/>
      <c r="J87" s="86"/>
      <c r="K87" s="86"/>
      <c r="L87" s="86"/>
      <c r="M87" s="86"/>
      <c r="N87" s="130"/>
      <c r="O87" s="130"/>
      <c r="P87" s="23"/>
      <c r="Q87" s="23"/>
      <c r="R87" s="23"/>
    </row>
    <row r="88" spans="2:18" ht="12.75">
      <c r="B88" s="86"/>
      <c r="C88" s="86"/>
      <c r="D88" s="86"/>
      <c r="E88" s="86"/>
      <c r="F88" s="86"/>
      <c r="G88" s="86"/>
      <c r="H88" s="86"/>
      <c r="I88" s="86"/>
      <c r="J88" s="86"/>
      <c r="K88" s="86"/>
      <c r="L88" s="86"/>
      <c r="M88" s="86"/>
      <c r="N88" s="130"/>
      <c r="O88" s="130"/>
      <c r="P88" s="23"/>
      <c r="Q88" s="23"/>
      <c r="R88" s="23"/>
    </row>
    <row r="89" spans="2:18" ht="12.75">
      <c r="B89" s="86"/>
      <c r="C89" s="86"/>
      <c r="D89" s="86"/>
      <c r="E89" s="86"/>
      <c r="F89" s="86"/>
      <c r="G89" s="86"/>
      <c r="H89" s="86"/>
      <c r="I89" s="86"/>
      <c r="J89" s="86"/>
      <c r="K89" s="86"/>
      <c r="L89" s="86"/>
      <c r="M89" s="86"/>
      <c r="N89" s="130"/>
      <c r="O89" s="130"/>
      <c r="P89" s="23"/>
      <c r="Q89" s="23"/>
      <c r="R89" s="23"/>
    </row>
    <row r="90" spans="2:18" ht="12.75">
      <c r="B90" s="86"/>
      <c r="C90" s="86"/>
      <c r="D90" s="86"/>
      <c r="E90" s="86"/>
      <c r="F90" s="86"/>
      <c r="G90" s="86"/>
      <c r="H90" s="86"/>
      <c r="I90" s="86"/>
      <c r="J90" s="86"/>
      <c r="K90" s="86"/>
      <c r="L90" s="86"/>
      <c r="M90" s="86"/>
      <c r="N90" s="130"/>
      <c r="O90" s="130"/>
      <c r="P90" s="23"/>
      <c r="Q90" s="23"/>
      <c r="R90" s="23"/>
    </row>
    <row r="91" spans="2:18" ht="12.75">
      <c r="B91" s="86"/>
      <c r="C91" s="86"/>
      <c r="D91" s="86"/>
      <c r="E91" s="86"/>
      <c r="F91" s="86"/>
      <c r="G91" s="86"/>
      <c r="H91" s="86"/>
      <c r="I91" s="86"/>
      <c r="J91" s="86"/>
      <c r="K91" s="86"/>
      <c r="L91" s="86"/>
      <c r="M91" s="86"/>
      <c r="N91" s="130"/>
      <c r="O91" s="130"/>
      <c r="P91" s="23"/>
      <c r="Q91" s="23"/>
      <c r="R91" s="23"/>
    </row>
    <row r="92" spans="2:18" ht="12.75">
      <c r="B92" s="86"/>
      <c r="C92" s="86"/>
      <c r="D92" s="86"/>
      <c r="E92" s="86"/>
      <c r="F92" s="86"/>
      <c r="G92" s="86"/>
      <c r="H92" s="86"/>
      <c r="I92" s="86"/>
      <c r="J92" s="86"/>
      <c r="K92" s="86"/>
      <c r="L92" s="86"/>
      <c r="M92" s="86"/>
      <c r="N92" s="130"/>
      <c r="O92" s="130"/>
      <c r="P92" s="23"/>
      <c r="Q92" s="23"/>
      <c r="R92" s="23"/>
    </row>
    <row r="93" spans="2:18" ht="12.75">
      <c r="B93" s="86"/>
      <c r="C93" s="86"/>
      <c r="D93" s="86"/>
      <c r="E93" s="86"/>
      <c r="F93" s="86"/>
      <c r="G93" s="86"/>
      <c r="H93" s="86"/>
      <c r="I93" s="86"/>
      <c r="J93" s="86"/>
      <c r="K93" s="86"/>
      <c r="L93" s="86"/>
      <c r="M93" s="86"/>
      <c r="N93" s="130"/>
      <c r="O93" s="130"/>
      <c r="P93" s="23"/>
      <c r="Q93" s="23"/>
      <c r="R93" s="23"/>
    </row>
    <row r="94" spans="2:18" ht="12.75">
      <c r="B94" s="86"/>
      <c r="C94" s="86"/>
      <c r="D94" s="86"/>
      <c r="E94" s="86"/>
      <c r="F94" s="86"/>
      <c r="G94" s="86"/>
      <c r="H94" s="86"/>
      <c r="I94" s="86"/>
      <c r="J94" s="86"/>
      <c r="K94" s="86"/>
      <c r="L94" s="86"/>
      <c r="M94" s="86"/>
      <c r="N94" s="130"/>
      <c r="O94" s="130"/>
      <c r="P94" s="23"/>
      <c r="Q94" s="23"/>
      <c r="R94" s="23"/>
    </row>
    <row r="95" spans="2:18" ht="12.75">
      <c r="B95" s="86"/>
      <c r="C95" s="86"/>
      <c r="D95" s="86"/>
      <c r="E95" s="86"/>
      <c r="F95" s="86"/>
      <c r="G95" s="86"/>
      <c r="H95" s="86"/>
      <c r="I95" s="86"/>
      <c r="J95" s="86"/>
      <c r="K95" s="86"/>
      <c r="L95" s="86"/>
      <c r="M95" s="86"/>
      <c r="N95" s="130"/>
      <c r="O95" s="130"/>
      <c r="P95" s="23"/>
      <c r="Q95" s="23"/>
      <c r="R95" s="23"/>
    </row>
    <row r="96" spans="2:18" ht="12.75">
      <c r="B96" s="86"/>
      <c r="C96" s="86"/>
      <c r="D96" s="86"/>
      <c r="E96" s="86"/>
      <c r="F96" s="86"/>
      <c r="G96" s="86"/>
      <c r="H96" s="86"/>
      <c r="I96" s="86"/>
      <c r="J96" s="86"/>
      <c r="K96" s="86"/>
      <c r="L96" s="86"/>
      <c r="M96" s="86"/>
      <c r="N96" s="130"/>
      <c r="O96" s="130"/>
      <c r="P96" s="23"/>
      <c r="Q96" s="23"/>
      <c r="R96" s="23"/>
    </row>
    <row r="97" spans="2:18" ht="12.75">
      <c r="B97" s="86"/>
      <c r="C97" s="86"/>
      <c r="D97" s="86"/>
      <c r="E97" s="86"/>
      <c r="F97" s="86"/>
      <c r="G97" s="86"/>
      <c r="H97" s="86"/>
      <c r="I97" s="86"/>
      <c r="J97" s="86"/>
      <c r="K97" s="86"/>
      <c r="L97" s="86"/>
      <c r="M97" s="86"/>
      <c r="N97" s="130"/>
      <c r="O97" s="130"/>
      <c r="P97" s="23"/>
      <c r="Q97" s="23"/>
      <c r="R97" s="23"/>
    </row>
    <row r="98" spans="2:18" ht="12.75">
      <c r="B98" s="86"/>
      <c r="C98" s="86"/>
      <c r="D98" s="86"/>
      <c r="E98" s="86"/>
      <c r="F98" s="86"/>
      <c r="G98" s="86"/>
      <c r="H98" s="86"/>
      <c r="I98" s="86"/>
      <c r="J98" s="86"/>
      <c r="K98" s="86"/>
      <c r="L98" s="86"/>
      <c r="M98" s="86"/>
      <c r="N98" s="130"/>
      <c r="O98" s="130"/>
      <c r="P98" s="23"/>
      <c r="Q98" s="23"/>
      <c r="R98" s="23"/>
    </row>
    <row r="99" spans="2:18" ht="12.75">
      <c r="B99" s="86"/>
      <c r="C99" s="86"/>
      <c r="D99" s="86"/>
      <c r="E99" s="86"/>
      <c r="F99" s="86"/>
      <c r="G99" s="86"/>
      <c r="H99" s="86"/>
      <c r="I99" s="86"/>
      <c r="J99" s="86"/>
      <c r="K99" s="86"/>
      <c r="L99" s="86"/>
      <c r="M99" s="86"/>
      <c r="N99" s="130"/>
      <c r="O99" s="130"/>
      <c r="P99" s="23"/>
      <c r="Q99" s="23"/>
      <c r="R99" s="23"/>
    </row>
    <row r="100" spans="2:18" ht="12.75">
      <c r="B100" s="86"/>
      <c r="C100" s="86"/>
      <c r="D100" s="86"/>
      <c r="E100" s="86"/>
      <c r="F100" s="86"/>
      <c r="G100" s="86"/>
      <c r="H100" s="86"/>
      <c r="I100" s="86"/>
      <c r="J100" s="86"/>
      <c r="K100" s="86"/>
      <c r="L100" s="86"/>
      <c r="M100" s="86"/>
      <c r="N100" s="130"/>
      <c r="O100" s="130"/>
      <c r="P100" s="23"/>
      <c r="Q100" s="23"/>
      <c r="R100" s="23"/>
    </row>
    <row r="101" spans="2:18" ht="12.75">
      <c r="B101" s="86"/>
      <c r="C101" s="86"/>
      <c r="D101" s="86"/>
      <c r="E101" s="86"/>
      <c r="F101" s="86"/>
      <c r="G101" s="86"/>
      <c r="H101" s="86"/>
      <c r="I101" s="86"/>
      <c r="J101" s="86"/>
      <c r="K101" s="86"/>
      <c r="L101" s="86"/>
      <c r="M101" s="86"/>
      <c r="N101" s="130"/>
      <c r="O101" s="130"/>
      <c r="P101" s="23"/>
      <c r="Q101" s="23"/>
      <c r="R101" s="23"/>
    </row>
    <row r="102" spans="2:18" ht="12.75">
      <c r="B102" s="86"/>
      <c r="C102" s="86"/>
      <c r="D102" s="86"/>
      <c r="E102" s="86"/>
      <c r="F102" s="86"/>
      <c r="G102" s="86"/>
      <c r="H102" s="86"/>
      <c r="I102" s="86"/>
      <c r="J102" s="86"/>
      <c r="K102" s="86"/>
      <c r="L102" s="86"/>
      <c r="M102" s="86"/>
      <c r="N102" s="130"/>
      <c r="O102" s="130"/>
      <c r="P102" s="23"/>
      <c r="Q102" s="23"/>
      <c r="R102" s="23"/>
    </row>
    <row r="103" spans="2:18" ht="12.75">
      <c r="B103" s="86"/>
      <c r="C103" s="86"/>
      <c r="D103" s="86"/>
      <c r="E103" s="86"/>
      <c r="F103" s="86"/>
      <c r="G103" s="86"/>
      <c r="H103" s="86"/>
      <c r="I103" s="86"/>
      <c r="J103" s="86"/>
      <c r="K103" s="86"/>
      <c r="L103" s="86"/>
      <c r="M103" s="86"/>
      <c r="N103" s="130"/>
      <c r="O103" s="130"/>
      <c r="P103" s="23"/>
      <c r="Q103" s="23"/>
      <c r="R103" s="23"/>
    </row>
    <row r="104" spans="2:18" ht="12.75">
      <c r="B104" s="86"/>
      <c r="C104" s="86"/>
      <c r="D104" s="86"/>
      <c r="E104" s="86"/>
      <c r="F104" s="86"/>
      <c r="G104" s="86"/>
      <c r="H104" s="86"/>
      <c r="I104" s="86"/>
      <c r="J104" s="86"/>
      <c r="K104" s="86"/>
      <c r="L104" s="86"/>
      <c r="M104" s="86"/>
      <c r="N104" s="130"/>
      <c r="O104" s="130"/>
      <c r="P104" s="23"/>
      <c r="Q104" s="23"/>
      <c r="R104" s="23"/>
    </row>
    <row r="105" spans="2:18" ht="12.75">
      <c r="B105" s="86"/>
      <c r="C105" s="86"/>
      <c r="D105" s="86"/>
      <c r="E105" s="86"/>
      <c r="F105" s="86"/>
      <c r="G105" s="86"/>
      <c r="H105" s="86"/>
      <c r="I105" s="86"/>
      <c r="J105" s="86"/>
      <c r="K105" s="86"/>
      <c r="L105" s="86"/>
      <c r="M105" s="86"/>
      <c r="N105" s="130"/>
      <c r="O105" s="130"/>
      <c r="P105" s="23"/>
      <c r="Q105" s="23"/>
      <c r="R105" s="23"/>
    </row>
    <row r="106" spans="2:18" ht="12.75">
      <c r="B106" s="86"/>
      <c r="C106" s="86"/>
      <c r="D106" s="86"/>
      <c r="E106" s="86"/>
      <c r="F106" s="86"/>
      <c r="G106" s="86"/>
      <c r="H106" s="86"/>
      <c r="I106" s="86"/>
      <c r="J106" s="86"/>
      <c r="K106" s="86"/>
      <c r="L106" s="86"/>
      <c r="M106" s="86"/>
      <c r="N106" s="130"/>
      <c r="O106" s="130"/>
      <c r="P106" s="23"/>
      <c r="Q106" s="23"/>
      <c r="R106" s="23"/>
    </row>
    <row r="107" spans="2:18" ht="12.75">
      <c r="B107" s="86"/>
      <c r="C107" s="86"/>
      <c r="D107" s="86"/>
      <c r="E107" s="86"/>
      <c r="F107" s="86"/>
      <c r="G107" s="86"/>
      <c r="H107" s="86"/>
      <c r="I107" s="86"/>
      <c r="J107" s="86"/>
      <c r="K107" s="86"/>
      <c r="L107" s="86"/>
      <c r="M107" s="86"/>
      <c r="N107" s="130"/>
      <c r="O107" s="130"/>
      <c r="P107" s="23"/>
      <c r="Q107" s="23"/>
      <c r="R107" s="23"/>
    </row>
    <row r="108" spans="2:18" ht="12.75">
      <c r="B108" s="86"/>
      <c r="C108" s="86"/>
      <c r="D108" s="86"/>
      <c r="E108" s="86"/>
      <c r="F108" s="86"/>
      <c r="G108" s="86"/>
      <c r="H108" s="86"/>
      <c r="I108" s="86"/>
      <c r="J108" s="86"/>
      <c r="K108" s="86"/>
      <c r="L108" s="86"/>
      <c r="M108" s="86"/>
      <c r="N108" s="130"/>
      <c r="O108" s="130"/>
      <c r="P108" s="23"/>
      <c r="Q108" s="23"/>
      <c r="R108" s="23"/>
    </row>
    <row r="109" spans="2:18" ht="12.75">
      <c r="B109" s="86"/>
      <c r="C109" s="86"/>
      <c r="D109" s="86"/>
      <c r="E109" s="86"/>
      <c r="F109" s="86"/>
      <c r="G109" s="86"/>
      <c r="H109" s="86"/>
      <c r="I109" s="86"/>
      <c r="J109" s="86"/>
      <c r="K109" s="86"/>
      <c r="L109" s="86"/>
      <c r="M109" s="86"/>
      <c r="N109" s="130"/>
      <c r="O109" s="130"/>
      <c r="P109" s="23"/>
      <c r="Q109" s="23"/>
      <c r="R109" s="23"/>
    </row>
    <row r="110" spans="2:18" ht="12.75">
      <c r="B110" s="86"/>
      <c r="C110" s="86"/>
      <c r="D110" s="86"/>
      <c r="E110" s="86"/>
      <c r="F110" s="86"/>
      <c r="G110" s="86"/>
      <c r="H110" s="86"/>
      <c r="I110" s="86"/>
      <c r="J110" s="86"/>
      <c r="K110" s="86"/>
      <c r="L110" s="86"/>
      <c r="M110" s="86"/>
      <c r="N110" s="130"/>
      <c r="O110" s="130"/>
      <c r="P110" s="23"/>
      <c r="Q110" s="23"/>
      <c r="R110" s="23"/>
    </row>
    <row r="111" spans="2:18" ht="12.75">
      <c r="B111" s="86"/>
      <c r="C111" s="86"/>
      <c r="D111" s="86"/>
      <c r="E111" s="86"/>
      <c r="F111" s="86"/>
      <c r="G111" s="86"/>
      <c r="H111" s="86"/>
      <c r="I111" s="86"/>
      <c r="J111" s="86"/>
      <c r="K111" s="86"/>
      <c r="L111" s="86"/>
      <c r="M111" s="86"/>
      <c r="N111" s="130"/>
      <c r="O111" s="130"/>
      <c r="P111" s="23"/>
      <c r="Q111" s="23"/>
      <c r="R111" s="23"/>
    </row>
    <row r="112" spans="2:18" ht="12.75">
      <c r="B112" s="86"/>
      <c r="C112" s="86"/>
      <c r="D112" s="86"/>
      <c r="E112" s="86"/>
      <c r="F112" s="86"/>
      <c r="G112" s="86"/>
      <c r="H112" s="86"/>
      <c r="I112" s="86"/>
      <c r="J112" s="86"/>
      <c r="K112" s="86"/>
      <c r="L112" s="86"/>
      <c r="M112" s="86"/>
      <c r="N112" s="130"/>
      <c r="O112" s="130"/>
      <c r="P112" s="23"/>
      <c r="Q112" s="23"/>
      <c r="R112" s="23"/>
    </row>
    <row r="113" spans="2:18" ht="12.75">
      <c r="B113" s="86"/>
      <c r="C113" s="86"/>
      <c r="D113" s="86"/>
      <c r="E113" s="86"/>
      <c r="F113" s="86"/>
      <c r="G113" s="86"/>
      <c r="H113" s="86"/>
      <c r="I113" s="86"/>
      <c r="J113" s="86"/>
      <c r="K113" s="86"/>
      <c r="L113" s="86"/>
      <c r="M113" s="86"/>
      <c r="N113" s="130"/>
      <c r="O113" s="130"/>
      <c r="P113" s="23"/>
      <c r="Q113" s="23"/>
      <c r="R113" s="23"/>
    </row>
    <row r="114" spans="2:18" ht="12.75">
      <c r="B114" s="86"/>
      <c r="C114" s="86"/>
      <c r="D114" s="86"/>
      <c r="E114" s="86"/>
      <c r="F114" s="86"/>
      <c r="G114" s="86"/>
      <c r="H114" s="86"/>
      <c r="I114" s="86"/>
      <c r="J114" s="86"/>
      <c r="K114" s="86"/>
      <c r="L114" s="86"/>
      <c r="M114" s="86"/>
      <c r="N114" s="130"/>
      <c r="O114" s="130"/>
      <c r="P114" s="23"/>
      <c r="Q114" s="23"/>
      <c r="R114" s="23"/>
    </row>
    <row r="115" spans="2:18" ht="12.75">
      <c r="B115" s="86"/>
      <c r="C115" s="86"/>
      <c r="D115" s="86"/>
      <c r="E115" s="86"/>
      <c r="F115" s="86"/>
      <c r="G115" s="86"/>
      <c r="H115" s="86"/>
      <c r="I115" s="86"/>
      <c r="J115" s="86"/>
      <c r="K115" s="86"/>
      <c r="L115" s="86"/>
      <c r="M115" s="86"/>
      <c r="N115" s="130"/>
      <c r="O115" s="130"/>
      <c r="P115" s="23"/>
      <c r="Q115" s="23"/>
      <c r="R115" s="23"/>
    </row>
    <row r="116" spans="2:18" ht="12.75">
      <c r="B116" s="86"/>
      <c r="C116" s="86"/>
      <c r="D116" s="86"/>
      <c r="E116" s="86"/>
      <c r="F116" s="86"/>
      <c r="G116" s="86"/>
      <c r="H116" s="86"/>
      <c r="I116" s="86"/>
      <c r="J116" s="86"/>
      <c r="K116" s="86"/>
      <c r="L116" s="86"/>
      <c r="M116" s="86"/>
      <c r="N116" s="130"/>
      <c r="O116" s="130"/>
      <c r="P116" s="23"/>
      <c r="Q116" s="23"/>
      <c r="R116" s="23"/>
    </row>
    <row r="117" spans="2:18" ht="12.75">
      <c r="B117" s="86"/>
      <c r="C117" s="86"/>
      <c r="D117" s="86"/>
      <c r="E117" s="86"/>
      <c r="F117" s="86"/>
      <c r="G117" s="86"/>
      <c r="H117" s="86"/>
      <c r="I117" s="86"/>
      <c r="J117" s="86"/>
      <c r="K117" s="86"/>
      <c r="L117" s="86"/>
      <c r="M117" s="86"/>
      <c r="N117" s="130"/>
      <c r="O117" s="130"/>
      <c r="P117" s="23"/>
      <c r="Q117" s="23"/>
      <c r="R117" s="23"/>
    </row>
    <row r="118" spans="14:18" ht="12.75">
      <c r="N118" s="23"/>
      <c r="O118" s="23"/>
      <c r="P118" s="23"/>
      <c r="Q118" s="23"/>
      <c r="R118" s="23"/>
    </row>
    <row r="119" spans="14:18" ht="12.75">
      <c r="N119" s="23"/>
      <c r="O119" s="23"/>
      <c r="P119" s="23"/>
      <c r="Q119" s="23"/>
      <c r="R119" s="23"/>
    </row>
    <row r="120" spans="14:18" ht="12.75">
      <c r="N120" s="23"/>
      <c r="O120" s="23"/>
      <c r="P120" s="23"/>
      <c r="Q120" s="23"/>
      <c r="R120" s="23"/>
    </row>
    <row r="121" spans="14:18" ht="12.75">
      <c r="N121" s="23"/>
      <c r="O121" s="23"/>
      <c r="P121" s="23"/>
      <c r="Q121" s="23"/>
      <c r="R121" s="23"/>
    </row>
    <row r="122" spans="14:18" ht="12.75">
      <c r="N122" s="23"/>
      <c r="O122" s="23"/>
      <c r="P122" s="23"/>
      <c r="Q122" s="23"/>
      <c r="R122" s="23"/>
    </row>
    <row r="123" spans="14:18" ht="12.75">
      <c r="N123" s="23"/>
      <c r="O123" s="23"/>
      <c r="P123" s="23"/>
      <c r="Q123" s="23"/>
      <c r="R123" s="23"/>
    </row>
    <row r="124" spans="14:18" ht="12.75">
      <c r="N124" s="23"/>
      <c r="O124" s="23"/>
      <c r="P124" s="23"/>
      <c r="Q124" s="23"/>
      <c r="R124" s="23"/>
    </row>
    <row r="125" spans="14:18" ht="12.75">
      <c r="N125" s="23"/>
      <c r="O125" s="23"/>
      <c r="P125" s="23"/>
      <c r="Q125" s="23"/>
      <c r="R125" s="23"/>
    </row>
    <row r="126" spans="14:18" ht="12.75">
      <c r="N126" s="23"/>
      <c r="O126" s="23"/>
      <c r="P126" s="23"/>
      <c r="Q126" s="23"/>
      <c r="R126" s="23"/>
    </row>
    <row r="127" spans="14:18" ht="12.75">
      <c r="N127" s="23"/>
      <c r="O127" s="23"/>
      <c r="P127" s="23"/>
      <c r="Q127" s="23"/>
      <c r="R127" s="23"/>
    </row>
    <row r="128" spans="14:18" ht="12.75">
      <c r="N128" s="23"/>
      <c r="O128" s="23"/>
      <c r="P128" s="23"/>
      <c r="Q128" s="23"/>
      <c r="R128" s="23"/>
    </row>
    <row r="129" spans="14:18" ht="12.75">
      <c r="N129" s="23"/>
      <c r="O129" s="23"/>
      <c r="P129" s="23"/>
      <c r="Q129" s="23"/>
      <c r="R129" s="23"/>
    </row>
    <row r="130" spans="14:18" ht="12.75">
      <c r="N130" s="23"/>
      <c r="O130" s="23"/>
      <c r="P130" s="23"/>
      <c r="Q130" s="23"/>
      <c r="R130" s="23"/>
    </row>
    <row r="131" spans="14:18" ht="12.75">
      <c r="N131" s="23"/>
      <c r="O131" s="23"/>
      <c r="P131" s="23"/>
      <c r="Q131" s="23"/>
      <c r="R131" s="23"/>
    </row>
    <row r="132" spans="14:18" ht="12.75">
      <c r="N132" s="23"/>
      <c r="O132" s="23"/>
      <c r="P132" s="23"/>
      <c r="Q132" s="23"/>
      <c r="R132" s="23"/>
    </row>
    <row r="133" spans="14:18" ht="12.75">
      <c r="N133" s="23"/>
      <c r="O133" s="23"/>
      <c r="P133" s="23"/>
      <c r="Q133" s="23"/>
      <c r="R133" s="23"/>
    </row>
    <row r="134" spans="14:18" ht="12.75">
      <c r="N134" s="23"/>
      <c r="O134" s="23"/>
      <c r="P134" s="23"/>
      <c r="Q134" s="23"/>
      <c r="R134" s="23"/>
    </row>
    <row r="135" spans="14:18" ht="12.75">
      <c r="N135" s="23"/>
      <c r="O135" s="23"/>
      <c r="P135" s="23"/>
      <c r="Q135" s="23"/>
      <c r="R135" s="23"/>
    </row>
    <row r="136" spans="14:18" ht="12.75">
      <c r="N136" s="23"/>
      <c r="O136" s="23"/>
      <c r="P136" s="23"/>
      <c r="Q136" s="23"/>
      <c r="R136" s="23"/>
    </row>
    <row r="137" spans="14:18" ht="12.75">
      <c r="N137" s="23"/>
      <c r="O137" s="23"/>
      <c r="P137" s="23"/>
      <c r="Q137" s="23"/>
      <c r="R137" s="23"/>
    </row>
    <row r="138" spans="14:18" ht="12.75">
      <c r="N138" s="23"/>
      <c r="O138" s="23"/>
      <c r="P138" s="23"/>
      <c r="Q138" s="23"/>
      <c r="R138" s="23"/>
    </row>
    <row r="139" spans="14:18" ht="12.75">
      <c r="N139" s="23"/>
      <c r="O139" s="23"/>
      <c r="P139" s="23"/>
      <c r="Q139" s="23"/>
      <c r="R139" s="23"/>
    </row>
    <row r="140" spans="14:18" ht="12.75">
      <c r="N140" s="23"/>
      <c r="O140" s="23"/>
      <c r="P140" s="23"/>
      <c r="Q140" s="23"/>
      <c r="R140" s="23"/>
    </row>
    <row r="141" spans="14:18" ht="12.75">
      <c r="N141" s="23"/>
      <c r="O141" s="23"/>
      <c r="P141" s="23"/>
      <c r="Q141" s="23"/>
      <c r="R141" s="23"/>
    </row>
    <row r="142" spans="14:18" ht="12.75">
      <c r="N142" s="23"/>
      <c r="O142" s="23"/>
      <c r="P142" s="23"/>
      <c r="Q142" s="23"/>
      <c r="R142" s="23"/>
    </row>
    <row r="143" spans="14:18" ht="12.75">
      <c r="N143" s="23"/>
      <c r="O143" s="23"/>
      <c r="P143" s="23"/>
      <c r="Q143" s="23"/>
      <c r="R143" s="23"/>
    </row>
    <row r="144" spans="14:18" ht="12.75">
      <c r="N144" s="23"/>
      <c r="O144" s="23"/>
      <c r="P144" s="23"/>
      <c r="Q144" s="23"/>
      <c r="R144" s="23"/>
    </row>
    <row r="145" spans="14:18" ht="12.75">
      <c r="N145" s="23"/>
      <c r="O145" s="23"/>
      <c r="P145" s="23"/>
      <c r="Q145" s="23"/>
      <c r="R145" s="23"/>
    </row>
    <row r="146" spans="14:18" ht="12.75">
      <c r="N146" s="23"/>
      <c r="O146" s="23"/>
      <c r="P146" s="23"/>
      <c r="Q146" s="23"/>
      <c r="R146" s="23"/>
    </row>
    <row r="147" spans="14:18" ht="12.75">
      <c r="N147" s="23"/>
      <c r="O147" s="23"/>
      <c r="P147" s="23"/>
      <c r="Q147" s="23"/>
      <c r="R147" s="23"/>
    </row>
    <row r="148" spans="14:18" ht="12.75">
      <c r="N148" s="23"/>
      <c r="O148" s="23"/>
      <c r="P148" s="23"/>
      <c r="Q148" s="23"/>
      <c r="R148" s="23"/>
    </row>
    <row r="149" spans="14:18" ht="12.75">
      <c r="N149" s="23"/>
      <c r="O149" s="23"/>
      <c r="P149" s="23"/>
      <c r="Q149" s="23"/>
      <c r="R149" s="23"/>
    </row>
    <row r="150" spans="14:18" ht="12.75">
      <c r="N150" s="23"/>
      <c r="O150" s="23"/>
      <c r="P150" s="23"/>
      <c r="Q150" s="23"/>
      <c r="R150" s="23"/>
    </row>
    <row r="151" spans="14:18" ht="12.75">
      <c r="N151" s="23"/>
      <c r="O151" s="23"/>
      <c r="P151" s="23"/>
      <c r="Q151" s="23"/>
      <c r="R151" s="23"/>
    </row>
    <row r="152" spans="14:18" ht="12.75">
      <c r="N152" s="23"/>
      <c r="O152" s="23"/>
      <c r="P152" s="23"/>
      <c r="Q152" s="23"/>
      <c r="R152" s="23"/>
    </row>
    <row r="153" spans="14:18" ht="12.75">
      <c r="N153" s="23"/>
      <c r="O153" s="23"/>
      <c r="P153" s="23"/>
      <c r="Q153" s="23"/>
      <c r="R153" s="23"/>
    </row>
    <row r="154" spans="14:18" ht="12.75">
      <c r="N154" s="23"/>
      <c r="O154" s="23"/>
      <c r="P154" s="23"/>
      <c r="Q154" s="23"/>
      <c r="R154" s="23"/>
    </row>
    <row r="155" spans="14:18" ht="12.75">
      <c r="N155" s="23"/>
      <c r="O155" s="23"/>
      <c r="P155" s="23"/>
      <c r="Q155" s="23"/>
      <c r="R155" s="23"/>
    </row>
    <row r="156" spans="14:18" ht="12.75">
      <c r="N156" s="23"/>
      <c r="O156" s="23"/>
      <c r="P156" s="23"/>
      <c r="Q156" s="23"/>
      <c r="R156" s="23"/>
    </row>
    <row r="157" spans="14:18" ht="12.75">
      <c r="N157" s="23"/>
      <c r="O157" s="23"/>
      <c r="P157" s="23"/>
      <c r="Q157" s="23"/>
      <c r="R157" s="23"/>
    </row>
    <row r="158" spans="14:18" ht="12.75">
      <c r="N158" s="23"/>
      <c r="O158" s="23"/>
      <c r="P158" s="23"/>
      <c r="Q158" s="23"/>
      <c r="R158" s="23"/>
    </row>
    <row r="159" spans="14:18" ht="12.75">
      <c r="N159" s="23"/>
      <c r="O159" s="23"/>
      <c r="P159" s="23"/>
      <c r="Q159" s="23"/>
      <c r="R159" s="23"/>
    </row>
    <row r="160" spans="14:18" ht="12.75">
      <c r="N160" s="23"/>
      <c r="O160" s="23"/>
      <c r="P160" s="23"/>
      <c r="Q160" s="23"/>
      <c r="R160" s="23"/>
    </row>
    <row r="161" spans="14:18" ht="12.75">
      <c r="N161" s="23"/>
      <c r="O161" s="23"/>
      <c r="P161" s="23"/>
      <c r="Q161" s="23"/>
      <c r="R161" s="23"/>
    </row>
    <row r="162" spans="14:18" ht="12.75">
      <c r="N162" s="23"/>
      <c r="O162" s="23"/>
      <c r="P162" s="23"/>
      <c r="Q162" s="23"/>
      <c r="R162" s="23"/>
    </row>
    <row r="163" spans="14:18" ht="12.75">
      <c r="N163" s="23"/>
      <c r="O163" s="23"/>
      <c r="P163" s="23"/>
      <c r="Q163" s="23"/>
      <c r="R163" s="23"/>
    </row>
    <row r="164" spans="14:18" ht="12.75">
      <c r="N164" s="23"/>
      <c r="O164" s="23"/>
      <c r="P164" s="23"/>
      <c r="Q164" s="23"/>
      <c r="R164" s="23"/>
    </row>
    <row r="165" spans="14:18" ht="12.75">
      <c r="N165" s="23"/>
      <c r="O165" s="23"/>
      <c r="P165" s="23"/>
      <c r="Q165" s="23"/>
      <c r="R165" s="23"/>
    </row>
    <row r="166" spans="14:18" ht="12.75">
      <c r="N166" s="23"/>
      <c r="O166" s="23"/>
      <c r="P166" s="23"/>
      <c r="Q166" s="23"/>
      <c r="R166" s="23"/>
    </row>
    <row r="167" spans="14:18" ht="12.75">
      <c r="N167" s="23"/>
      <c r="O167" s="23"/>
      <c r="P167" s="23"/>
      <c r="Q167" s="23"/>
      <c r="R167" s="23"/>
    </row>
    <row r="168" spans="14:18" ht="12.75">
      <c r="N168" s="23"/>
      <c r="O168" s="23"/>
      <c r="P168" s="23"/>
      <c r="Q168" s="23"/>
      <c r="R168" s="23"/>
    </row>
    <row r="169" spans="14:18" ht="12.75">
      <c r="N169" s="23"/>
      <c r="O169" s="23"/>
      <c r="P169" s="23"/>
      <c r="Q169" s="23"/>
      <c r="R169" s="23"/>
    </row>
    <row r="170" spans="14:18" ht="12.75">
      <c r="N170" s="23"/>
      <c r="O170" s="23"/>
      <c r="P170" s="23"/>
      <c r="Q170" s="23"/>
      <c r="R170" s="23"/>
    </row>
    <row r="171" spans="14:18" ht="12.75">
      <c r="N171" s="23"/>
      <c r="O171" s="23"/>
      <c r="P171" s="23"/>
      <c r="Q171" s="23"/>
      <c r="R171" s="23"/>
    </row>
    <row r="172" spans="14:18" ht="12.75">
      <c r="N172" s="23"/>
      <c r="O172" s="23"/>
      <c r="P172" s="23"/>
      <c r="Q172" s="23"/>
      <c r="R172" s="23"/>
    </row>
    <row r="173" spans="14:18" ht="12.75">
      <c r="N173" s="23"/>
      <c r="O173" s="23"/>
      <c r="P173" s="23"/>
      <c r="Q173" s="23"/>
      <c r="R173" s="23"/>
    </row>
    <row r="174" spans="14:18" ht="12.75">
      <c r="N174" s="23"/>
      <c r="O174" s="23"/>
      <c r="P174" s="23"/>
      <c r="Q174" s="23"/>
      <c r="R174" s="23"/>
    </row>
    <row r="175" spans="14:18" ht="12.75">
      <c r="N175" s="23"/>
      <c r="O175" s="23"/>
      <c r="P175" s="23"/>
      <c r="Q175" s="23"/>
      <c r="R175" s="23"/>
    </row>
    <row r="176" spans="14:18" ht="12.75">
      <c r="N176" s="23"/>
      <c r="O176" s="23"/>
      <c r="P176" s="23"/>
      <c r="Q176" s="23"/>
      <c r="R176" s="23"/>
    </row>
    <row r="177" spans="14:18" ht="12.75">
      <c r="N177" s="23"/>
      <c r="O177" s="23"/>
      <c r="P177" s="23"/>
      <c r="Q177" s="23"/>
      <c r="R177" s="23"/>
    </row>
    <row r="178" spans="14:18" ht="12.75">
      <c r="N178" s="23"/>
      <c r="O178" s="23"/>
      <c r="P178" s="23"/>
      <c r="Q178" s="23"/>
      <c r="R178" s="23"/>
    </row>
    <row r="179" spans="14:18" ht="12.75">
      <c r="N179" s="23"/>
      <c r="O179" s="23"/>
      <c r="P179" s="23"/>
      <c r="Q179" s="23"/>
      <c r="R179" s="23"/>
    </row>
    <row r="180" spans="14:18" ht="12.75">
      <c r="N180" s="23"/>
      <c r="O180" s="23"/>
      <c r="P180" s="23"/>
      <c r="Q180" s="23"/>
      <c r="R180" s="23"/>
    </row>
    <row r="181" spans="14:18" ht="12.75">
      <c r="N181" s="23"/>
      <c r="O181" s="23"/>
      <c r="P181" s="23"/>
      <c r="Q181" s="23"/>
      <c r="R181" s="23"/>
    </row>
    <row r="182" spans="14:18" ht="12.75">
      <c r="N182" s="23"/>
      <c r="O182" s="23"/>
      <c r="P182" s="23"/>
      <c r="Q182" s="23"/>
      <c r="R182" s="23"/>
    </row>
    <row r="183" spans="14:18" ht="12.75">
      <c r="N183" s="23"/>
      <c r="O183" s="23"/>
      <c r="P183" s="23"/>
      <c r="Q183" s="23"/>
      <c r="R183" s="23"/>
    </row>
    <row r="184" spans="14:18" ht="12.75">
      <c r="N184" s="23"/>
      <c r="O184" s="23"/>
      <c r="P184" s="23"/>
      <c r="Q184" s="23"/>
      <c r="R184" s="23"/>
    </row>
    <row r="185" spans="14:18" ht="12.75">
      <c r="N185" s="23"/>
      <c r="O185" s="23"/>
      <c r="P185" s="23"/>
      <c r="Q185" s="23"/>
      <c r="R185" s="23"/>
    </row>
    <row r="186" spans="14:18" ht="12.75">
      <c r="N186" s="23"/>
      <c r="O186" s="23"/>
      <c r="P186" s="23"/>
      <c r="Q186" s="23"/>
      <c r="R186" s="23"/>
    </row>
    <row r="187" spans="14:18" ht="12.75">
      <c r="N187" s="23"/>
      <c r="O187" s="23"/>
      <c r="P187" s="23"/>
      <c r="Q187" s="23"/>
      <c r="R187" s="23"/>
    </row>
    <row r="188" spans="14:18" ht="12.75">
      <c r="N188" s="23"/>
      <c r="O188" s="23"/>
      <c r="P188" s="23"/>
      <c r="Q188" s="23"/>
      <c r="R188" s="23"/>
    </row>
    <row r="189" spans="14:18" ht="12.75">
      <c r="N189" s="23"/>
      <c r="O189" s="23"/>
      <c r="P189" s="23"/>
      <c r="Q189" s="23"/>
      <c r="R189" s="23"/>
    </row>
    <row r="190" spans="14:18" ht="12.75">
      <c r="N190" s="23"/>
      <c r="O190" s="23"/>
      <c r="P190" s="23"/>
      <c r="Q190" s="23"/>
      <c r="R190" s="23"/>
    </row>
    <row r="191" spans="14:18" ht="12.75">
      <c r="N191" s="23"/>
      <c r="O191" s="23"/>
      <c r="P191" s="23"/>
      <c r="Q191" s="23"/>
      <c r="R191" s="23"/>
    </row>
    <row r="192" spans="14:18" ht="12.75">
      <c r="N192" s="23"/>
      <c r="O192" s="23"/>
      <c r="P192" s="23"/>
      <c r="Q192" s="23"/>
      <c r="R192" s="23"/>
    </row>
    <row r="193" spans="14:18" ht="12.75">
      <c r="N193" s="23"/>
      <c r="O193" s="23"/>
      <c r="P193" s="23"/>
      <c r="Q193" s="23"/>
      <c r="R193" s="23"/>
    </row>
    <row r="194" spans="14:18" ht="12.75">
      <c r="N194" s="23"/>
      <c r="O194" s="23"/>
      <c r="P194" s="23"/>
      <c r="Q194" s="23"/>
      <c r="R194" s="23"/>
    </row>
    <row r="195" spans="14:18" ht="12.75">
      <c r="N195" s="23"/>
      <c r="O195" s="23"/>
      <c r="P195" s="23"/>
      <c r="Q195" s="23"/>
      <c r="R195" s="23"/>
    </row>
    <row r="196" spans="14:18" ht="12.75">
      <c r="N196" s="23"/>
      <c r="O196" s="23"/>
      <c r="P196" s="23"/>
      <c r="Q196" s="23"/>
      <c r="R196" s="23"/>
    </row>
    <row r="197" spans="14:18" ht="12.75">
      <c r="N197" s="23"/>
      <c r="O197" s="23"/>
      <c r="P197" s="23"/>
      <c r="Q197" s="23"/>
      <c r="R197" s="23"/>
    </row>
    <row r="198" spans="14:18" ht="12.75">
      <c r="N198" s="23"/>
      <c r="O198" s="23"/>
      <c r="P198" s="23"/>
      <c r="Q198" s="23"/>
      <c r="R198" s="23"/>
    </row>
    <row r="199" spans="14:18" ht="12.75">
      <c r="N199" s="23"/>
      <c r="O199" s="23"/>
      <c r="P199" s="23"/>
      <c r="Q199" s="23"/>
      <c r="R199" s="23"/>
    </row>
    <row r="200" spans="14:18" ht="12.75">
      <c r="N200" s="23"/>
      <c r="O200" s="23"/>
      <c r="P200" s="23"/>
      <c r="Q200" s="23"/>
      <c r="R200" s="23"/>
    </row>
    <row r="201" spans="14:18" ht="12.75">
      <c r="N201" s="23"/>
      <c r="O201" s="23"/>
      <c r="P201" s="23"/>
      <c r="Q201" s="23"/>
      <c r="R201" s="23"/>
    </row>
    <row r="202" spans="14:18" ht="12.75">
      <c r="N202" s="23"/>
      <c r="O202" s="23"/>
      <c r="P202" s="23"/>
      <c r="Q202" s="23"/>
      <c r="R202" s="23"/>
    </row>
    <row r="203" spans="14:18" ht="12.75">
      <c r="N203" s="23"/>
      <c r="O203" s="23"/>
      <c r="P203" s="23"/>
      <c r="Q203" s="23"/>
      <c r="R203" s="23"/>
    </row>
    <row r="204" spans="14:18" ht="12.75">
      <c r="N204" s="23"/>
      <c r="O204" s="23"/>
      <c r="P204" s="23"/>
      <c r="Q204" s="23"/>
      <c r="R204" s="23"/>
    </row>
    <row r="205" spans="14:18" ht="12.75">
      <c r="N205" s="23"/>
      <c r="O205" s="23"/>
      <c r="P205" s="23"/>
      <c r="Q205" s="23"/>
      <c r="R205" s="23"/>
    </row>
    <row r="206" spans="14:18" ht="12.75">
      <c r="N206" s="23"/>
      <c r="O206" s="23"/>
      <c r="P206" s="23"/>
      <c r="Q206" s="23"/>
      <c r="R206" s="23"/>
    </row>
    <row r="207" spans="14:18" ht="12.75">
      <c r="N207" s="23"/>
      <c r="O207" s="23"/>
      <c r="P207" s="23"/>
      <c r="Q207" s="23"/>
      <c r="R207" s="23"/>
    </row>
    <row r="208" spans="14:18" ht="12.75">
      <c r="N208" s="23"/>
      <c r="O208" s="23"/>
      <c r="P208" s="23"/>
      <c r="Q208" s="23"/>
      <c r="R208" s="23"/>
    </row>
    <row r="209" spans="14:18" ht="12.75">
      <c r="N209" s="23"/>
      <c r="O209" s="23"/>
      <c r="P209" s="23"/>
      <c r="Q209" s="23"/>
      <c r="R209" s="23"/>
    </row>
    <row r="210" spans="14:18" ht="12.75">
      <c r="N210" s="23"/>
      <c r="O210" s="23"/>
      <c r="P210" s="23"/>
      <c r="Q210" s="23"/>
      <c r="R210" s="23"/>
    </row>
    <row r="211" spans="14:18" ht="12.75">
      <c r="N211" s="23"/>
      <c r="O211" s="23"/>
      <c r="P211" s="23"/>
      <c r="Q211" s="23"/>
      <c r="R211" s="23"/>
    </row>
    <row r="212" spans="14:18" ht="12.75">
      <c r="N212" s="23"/>
      <c r="O212" s="23"/>
      <c r="P212" s="23"/>
      <c r="Q212" s="23"/>
      <c r="R212" s="23"/>
    </row>
    <row r="213" spans="14:18" ht="12.75">
      <c r="N213" s="23"/>
      <c r="O213" s="23"/>
      <c r="P213" s="23"/>
      <c r="Q213" s="23"/>
      <c r="R213" s="23"/>
    </row>
    <row r="214" spans="14:18" ht="12.75">
      <c r="N214" s="23"/>
      <c r="O214" s="23"/>
      <c r="P214" s="23"/>
      <c r="Q214" s="23"/>
      <c r="R214" s="23"/>
    </row>
    <row r="215" spans="14:18" ht="12.75">
      <c r="N215" s="23"/>
      <c r="O215" s="23"/>
      <c r="P215" s="23"/>
      <c r="Q215" s="23"/>
      <c r="R215" s="23"/>
    </row>
    <row r="216" spans="14:18" ht="12.75">
      <c r="N216" s="23"/>
      <c r="O216" s="23"/>
      <c r="P216" s="23"/>
      <c r="Q216" s="23"/>
      <c r="R216" s="23"/>
    </row>
    <row r="217" spans="14:18" ht="12.75">
      <c r="N217" s="23"/>
      <c r="O217" s="23"/>
      <c r="P217" s="23"/>
      <c r="Q217" s="23"/>
      <c r="R217" s="23"/>
    </row>
    <row r="218" spans="14:18" ht="12.75">
      <c r="N218" s="23"/>
      <c r="O218" s="23"/>
      <c r="P218" s="23"/>
      <c r="Q218" s="23"/>
      <c r="R218" s="23"/>
    </row>
    <row r="219" spans="14:18" ht="12.75">
      <c r="N219" s="23"/>
      <c r="O219" s="23"/>
      <c r="P219" s="23"/>
      <c r="Q219" s="23"/>
      <c r="R219" s="23"/>
    </row>
    <row r="220" spans="14:18" ht="12.75">
      <c r="N220" s="23"/>
      <c r="O220" s="23"/>
      <c r="P220" s="23"/>
      <c r="Q220" s="23"/>
      <c r="R220" s="23"/>
    </row>
    <row r="221" spans="14:18" ht="12.75">
      <c r="N221" s="23"/>
      <c r="O221" s="23"/>
      <c r="P221" s="23"/>
      <c r="Q221" s="23"/>
      <c r="R221" s="23"/>
    </row>
    <row r="222" spans="14:18" ht="12.75">
      <c r="N222" s="23"/>
      <c r="O222" s="23"/>
      <c r="P222" s="23"/>
      <c r="Q222" s="23"/>
      <c r="R222" s="23"/>
    </row>
    <row r="223" spans="14:18" ht="12.75">
      <c r="N223" s="23"/>
      <c r="O223" s="23"/>
      <c r="P223" s="23"/>
      <c r="Q223" s="23"/>
      <c r="R223" s="23"/>
    </row>
    <row r="224" spans="14:18" ht="12.75">
      <c r="N224" s="23"/>
      <c r="O224" s="23"/>
      <c r="P224" s="23"/>
      <c r="Q224" s="23"/>
      <c r="R224" s="23"/>
    </row>
    <row r="225" spans="14:18" ht="12.75">
      <c r="N225" s="23"/>
      <c r="O225" s="23"/>
      <c r="P225" s="23"/>
      <c r="Q225" s="23"/>
      <c r="R225" s="23"/>
    </row>
    <row r="226" spans="14:18" ht="12.75">
      <c r="N226" s="23"/>
      <c r="O226" s="23"/>
      <c r="P226" s="23"/>
      <c r="Q226" s="23"/>
      <c r="R226" s="23"/>
    </row>
    <row r="227" spans="14:18" ht="12.75">
      <c r="N227" s="23"/>
      <c r="O227" s="23"/>
      <c r="P227" s="23"/>
      <c r="Q227" s="23"/>
      <c r="R227" s="23"/>
    </row>
    <row r="228" spans="14:18" ht="12.75">
      <c r="N228" s="23"/>
      <c r="O228" s="23"/>
      <c r="P228" s="23"/>
      <c r="Q228" s="23"/>
      <c r="R228" s="23"/>
    </row>
    <row r="229" spans="14:18" ht="12.75">
      <c r="N229" s="23"/>
      <c r="O229" s="23"/>
      <c r="P229" s="23"/>
      <c r="Q229" s="23"/>
      <c r="R229" s="23"/>
    </row>
    <row r="230" spans="14:18" ht="12.75">
      <c r="N230" s="23"/>
      <c r="O230" s="23"/>
      <c r="P230" s="23"/>
      <c r="Q230" s="23"/>
      <c r="R230" s="23"/>
    </row>
    <row r="231" spans="14:18" ht="12.75">
      <c r="N231" s="23"/>
      <c r="O231" s="23"/>
      <c r="P231" s="23"/>
      <c r="Q231" s="23"/>
      <c r="R231" s="23"/>
    </row>
    <row r="232" spans="14:18" ht="12.75">
      <c r="N232" s="23"/>
      <c r="O232" s="23"/>
      <c r="P232" s="23"/>
      <c r="Q232" s="23"/>
      <c r="R232" s="23"/>
    </row>
    <row r="233" spans="14:18" ht="12.75">
      <c r="N233" s="23"/>
      <c r="O233" s="23"/>
      <c r="P233" s="23"/>
      <c r="Q233" s="23"/>
      <c r="R233" s="23"/>
    </row>
    <row r="234" spans="14:18" ht="12.75">
      <c r="N234" s="23"/>
      <c r="O234" s="23"/>
      <c r="P234" s="23"/>
      <c r="Q234" s="23"/>
      <c r="R234" s="23"/>
    </row>
    <row r="235" spans="14:18" ht="12.75">
      <c r="N235" s="23"/>
      <c r="O235" s="23"/>
      <c r="P235" s="23"/>
      <c r="Q235" s="23"/>
      <c r="R235" s="23"/>
    </row>
    <row r="236" spans="14:18" ht="12.75">
      <c r="N236" s="23"/>
      <c r="O236" s="23"/>
      <c r="P236" s="23"/>
      <c r="Q236" s="23"/>
      <c r="R236" s="23"/>
    </row>
    <row r="237" spans="14:18" ht="12.75">
      <c r="N237" s="23"/>
      <c r="O237" s="23"/>
      <c r="P237" s="23"/>
      <c r="Q237" s="23"/>
      <c r="R237" s="23"/>
    </row>
    <row r="238" spans="14:18" ht="12.75">
      <c r="N238" s="23"/>
      <c r="O238" s="23"/>
      <c r="P238" s="23"/>
      <c r="Q238" s="23"/>
      <c r="R238" s="23"/>
    </row>
    <row r="239" spans="14:18" ht="12.75">
      <c r="N239" s="23"/>
      <c r="O239" s="23"/>
      <c r="P239" s="23"/>
      <c r="Q239" s="23"/>
      <c r="R239" s="23"/>
    </row>
    <row r="240" spans="14:18" ht="12.75">
      <c r="N240" s="23"/>
      <c r="O240" s="23"/>
      <c r="P240" s="23"/>
      <c r="Q240" s="23"/>
      <c r="R240" s="23"/>
    </row>
    <row r="241" spans="14:18" ht="12.75">
      <c r="N241" s="23"/>
      <c r="O241" s="23"/>
      <c r="P241" s="23"/>
      <c r="Q241" s="23"/>
      <c r="R241" s="23"/>
    </row>
    <row r="242" spans="14:18" ht="12.75">
      <c r="N242" s="23"/>
      <c r="O242" s="23"/>
      <c r="P242" s="23"/>
      <c r="Q242" s="23"/>
      <c r="R242" s="23"/>
    </row>
    <row r="243" spans="14:18" ht="12.75">
      <c r="N243" s="23"/>
      <c r="O243" s="23"/>
      <c r="P243" s="23"/>
      <c r="Q243" s="23"/>
      <c r="R243" s="23"/>
    </row>
    <row r="244" spans="14:18" ht="12.75">
      <c r="N244" s="23"/>
      <c r="O244" s="23"/>
      <c r="P244" s="23"/>
      <c r="Q244" s="23"/>
      <c r="R244" s="23"/>
    </row>
    <row r="245" spans="14:18" ht="12.75">
      <c r="N245" s="23"/>
      <c r="O245" s="23"/>
      <c r="P245" s="23"/>
      <c r="Q245" s="23"/>
      <c r="R245" s="23"/>
    </row>
    <row r="246" spans="14:18" ht="12.75">
      <c r="N246" s="23"/>
      <c r="O246" s="23"/>
      <c r="P246" s="23"/>
      <c r="Q246" s="23"/>
      <c r="R246" s="23"/>
    </row>
    <row r="247" spans="14:18" ht="12.75">
      <c r="N247" s="23"/>
      <c r="O247" s="23"/>
      <c r="P247" s="23"/>
      <c r="Q247" s="23"/>
      <c r="R247" s="23"/>
    </row>
    <row r="248" spans="14:18" ht="12.75">
      <c r="N248" s="23"/>
      <c r="O248" s="23"/>
      <c r="P248" s="23"/>
      <c r="Q248" s="23"/>
      <c r="R248" s="23"/>
    </row>
    <row r="249" spans="14:18" ht="12.75">
      <c r="N249" s="23"/>
      <c r="O249" s="23"/>
      <c r="P249" s="23"/>
      <c r="Q249" s="23"/>
      <c r="R249" s="23"/>
    </row>
    <row r="250" spans="14:18" ht="12.75">
      <c r="N250" s="23"/>
      <c r="O250" s="23"/>
      <c r="P250" s="23"/>
      <c r="Q250" s="23"/>
      <c r="R250" s="23"/>
    </row>
    <row r="251" spans="14:18" ht="12.75">
      <c r="N251" s="23"/>
      <c r="O251" s="23"/>
      <c r="P251" s="23"/>
      <c r="Q251" s="23"/>
      <c r="R251" s="23"/>
    </row>
    <row r="252" spans="14:18" ht="12.75">
      <c r="N252" s="23"/>
      <c r="O252" s="23"/>
      <c r="P252" s="23"/>
      <c r="Q252" s="23"/>
      <c r="R252" s="23"/>
    </row>
    <row r="253" spans="14:18" ht="12.75">
      <c r="N253" s="23"/>
      <c r="O253" s="23"/>
      <c r="P253" s="23"/>
      <c r="Q253" s="23"/>
      <c r="R253" s="23"/>
    </row>
    <row r="254" spans="14:18" ht="12.75">
      <c r="N254" s="23"/>
      <c r="O254" s="23"/>
      <c r="P254" s="23"/>
      <c r="Q254" s="23"/>
      <c r="R254" s="23"/>
    </row>
    <row r="255" spans="14:18" ht="12.75">
      <c r="N255" s="23"/>
      <c r="O255" s="23"/>
      <c r="P255" s="23"/>
      <c r="Q255" s="23"/>
      <c r="R255" s="23"/>
    </row>
    <row r="256" spans="14:18" ht="12.75">
      <c r="N256" s="23"/>
      <c r="O256" s="23"/>
      <c r="P256" s="23"/>
      <c r="Q256" s="23"/>
      <c r="R256" s="23"/>
    </row>
    <row r="257" spans="14:18" ht="12.75">
      <c r="N257" s="23"/>
      <c r="O257" s="23"/>
      <c r="P257" s="23"/>
      <c r="Q257" s="23"/>
      <c r="R257" s="23"/>
    </row>
    <row r="258" spans="14:18" ht="12.75">
      <c r="N258" s="23"/>
      <c r="O258" s="23"/>
      <c r="P258" s="23"/>
      <c r="Q258" s="23"/>
      <c r="R258" s="23"/>
    </row>
    <row r="259" spans="14:18" ht="12.75">
      <c r="N259" s="23"/>
      <c r="O259" s="23"/>
      <c r="P259" s="23"/>
      <c r="Q259" s="23"/>
      <c r="R259" s="23"/>
    </row>
    <row r="260" spans="14:18" ht="12.75">
      <c r="N260" s="23"/>
      <c r="O260" s="23"/>
      <c r="P260" s="23"/>
      <c r="Q260" s="23"/>
      <c r="R260" s="23"/>
    </row>
    <row r="261" spans="14:18" ht="12.75">
      <c r="N261" s="23"/>
      <c r="O261" s="23"/>
      <c r="P261" s="23"/>
      <c r="Q261" s="23"/>
      <c r="R261" s="23"/>
    </row>
    <row r="262" spans="14:18" ht="12.75">
      <c r="N262" s="23"/>
      <c r="O262" s="23"/>
      <c r="P262" s="23"/>
      <c r="Q262" s="23"/>
      <c r="R262" s="23"/>
    </row>
    <row r="263" spans="14:18" ht="12.75">
      <c r="N263" s="23"/>
      <c r="O263" s="23"/>
      <c r="P263" s="23"/>
      <c r="Q263" s="23"/>
      <c r="R263" s="23"/>
    </row>
    <row r="264" spans="14:18" ht="12.75">
      <c r="N264" s="23"/>
      <c r="O264" s="23"/>
      <c r="P264" s="23"/>
      <c r="Q264" s="23"/>
      <c r="R264" s="23"/>
    </row>
    <row r="265" spans="14:18" ht="12.75">
      <c r="N265" s="23"/>
      <c r="O265" s="23"/>
      <c r="P265" s="23"/>
      <c r="Q265" s="23"/>
      <c r="R265" s="23"/>
    </row>
    <row r="266" spans="14:18" ht="12.75">
      <c r="N266" s="23"/>
      <c r="O266" s="23"/>
      <c r="P266" s="23"/>
      <c r="Q266" s="23"/>
      <c r="R266" s="23"/>
    </row>
    <row r="267" spans="14:18" ht="12.75">
      <c r="N267" s="23"/>
      <c r="O267" s="23"/>
      <c r="P267" s="23"/>
      <c r="Q267" s="23"/>
      <c r="R267" s="23"/>
    </row>
    <row r="268" spans="14:18" ht="12.75">
      <c r="N268" s="23"/>
      <c r="O268" s="23"/>
      <c r="P268" s="23"/>
      <c r="Q268" s="23"/>
      <c r="R268" s="23"/>
    </row>
    <row r="269" spans="14:18" ht="12.75">
      <c r="N269" s="23"/>
      <c r="O269" s="23"/>
      <c r="P269" s="23"/>
      <c r="Q269" s="23"/>
      <c r="R269" s="23"/>
    </row>
    <row r="270" spans="14:18" ht="12.75">
      <c r="N270" s="23"/>
      <c r="O270" s="23"/>
      <c r="P270" s="23"/>
      <c r="Q270" s="23"/>
      <c r="R270" s="23"/>
    </row>
    <row r="271" spans="14:18" ht="12.75">
      <c r="N271" s="23"/>
      <c r="O271" s="23"/>
      <c r="P271" s="23"/>
      <c r="Q271" s="23"/>
      <c r="R271" s="23"/>
    </row>
    <row r="272" spans="14:18" ht="12.75">
      <c r="N272" s="23"/>
      <c r="O272" s="23"/>
      <c r="P272" s="23"/>
      <c r="Q272" s="23"/>
      <c r="R272" s="23"/>
    </row>
    <row r="273" spans="14:18" ht="12.75">
      <c r="N273" s="23"/>
      <c r="O273" s="23"/>
      <c r="P273" s="23"/>
      <c r="Q273" s="23"/>
      <c r="R273" s="23"/>
    </row>
    <row r="274" spans="14:18" ht="12.75">
      <c r="N274" s="23"/>
      <c r="O274" s="23"/>
      <c r="P274" s="23"/>
      <c r="Q274" s="23"/>
      <c r="R274" s="23"/>
    </row>
    <row r="275" spans="14:18" ht="12.75">
      <c r="N275" s="23"/>
      <c r="O275" s="23"/>
      <c r="P275" s="23"/>
      <c r="Q275" s="23"/>
      <c r="R275" s="23"/>
    </row>
    <row r="276" spans="14:18" ht="12.75">
      <c r="N276" s="23"/>
      <c r="O276" s="23"/>
      <c r="P276" s="23"/>
      <c r="Q276" s="23"/>
      <c r="R276" s="23"/>
    </row>
    <row r="277" spans="14:18" ht="12.75">
      <c r="N277" s="23"/>
      <c r="O277" s="23"/>
      <c r="P277" s="23"/>
      <c r="Q277" s="23"/>
      <c r="R277" s="23"/>
    </row>
    <row r="278" spans="14:18" ht="12.75">
      <c r="N278" s="23"/>
      <c r="O278" s="23"/>
      <c r="P278" s="23"/>
      <c r="Q278" s="23"/>
      <c r="R278" s="23"/>
    </row>
    <row r="279" spans="14:18" ht="12.75">
      <c r="N279" s="23"/>
      <c r="O279" s="23"/>
      <c r="P279" s="23"/>
      <c r="Q279" s="23"/>
      <c r="R279" s="23"/>
    </row>
    <row r="280" spans="14:18" ht="12.75">
      <c r="N280" s="23"/>
      <c r="O280" s="23"/>
      <c r="P280" s="23"/>
      <c r="Q280" s="23"/>
      <c r="R280" s="23"/>
    </row>
    <row r="281" spans="14:18" ht="12.75">
      <c r="N281" s="23"/>
      <c r="O281" s="23"/>
      <c r="P281" s="23"/>
      <c r="Q281" s="23"/>
      <c r="R281" s="23"/>
    </row>
    <row r="282" spans="14:18" ht="12.75">
      <c r="N282" s="23"/>
      <c r="O282" s="23"/>
      <c r="P282" s="23"/>
      <c r="Q282" s="23"/>
      <c r="R282" s="23"/>
    </row>
    <row r="283" spans="14:18" ht="12.75">
      <c r="N283" s="23"/>
      <c r="O283" s="23"/>
      <c r="P283" s="23"/>
      <c r="Q283" s="23"/>
      <c r="R283" s="23"/>
    </row>
    <row r="284" spans="14:18" ht="12.75">
      <c r="N284" s="23"/>
      <c r="O284" s="23"/>
      <c r="P284" s="23"/>
      <c r="Q284" s="23"/>
      <c r="R284" s="23"/>
    </row>
    <row r="285" spans="14:18" ht="12.75">
      <c r="N285" s="23"/>
      <c r="O285" s="23"/>
      <c r="P285" s="23"/>
      <c r="Q285" s="23"/>
      <c r="R285" s="23"/>
    </row>
    <row r="286" spans="14:18" ht="12.75">
      <c r="N286" s="23"/>
      <c r="O286" s="23"/>
      <c r="P286" s="23"/>
      <c r="Q286" s="23"/>
      <c r="R286" s="23"/>
    </row>
    <row r="287" spans="14:18" ht="12.75">
      <c r="N287" s="23"/>
      <c r="O287" s="23"/>
      <c r="P287" s="23"/>
      <c r="Q287" s="23"/>
      <c r="R287" s="23"/>
    </row>
    <row r="288" spans="14:18" ht="12.75">
      <c r="N288" s="23"/>
      <c r="O288" s="23"/>
      <c r="P288" s="23"/>
      <c r="Q288" s="23"/>
      <c r="R288" s="23"/>
    </row>
    <row r="289" spans="14:18" ht="12.75">
      <c r="N289" s="23"/>
      <c r="O289" s="23"/>
      <c r="P289" s="23"/>
      <c r="Q289" s="23"/>
      <c r="R289" s="23"/>
    </row>
    <row r="290" spans="14:18" ht="12.75">
      <c r="N290" s="23"/>
      <c r="O290" s="23"/>
      <c r="P290" s="23"/>
      <c r="Q290" s="23"/>
      <c r="R290" s="23"/>
    </row>
    <row r="291" spans="14:18" ht="12.75">
      <c r="N291" s="23"/>
      <c r="O291" s="23"/>
      <c r="P291" s="23"/>
      <c r="Q291" s="23"/>
      <c r="R291" s="23"/>
    </row>
    <row r="292" spans="14:18" ht="12.75">
      <c r="N292" s="23"/>
      <c r="O292" s="23"/>
      <c r="P292" s="23"/>
      <c r="Q292" s="23"/>
      <c r="R292" s="23"/>
    </row>
    <row r="293" spans="14:18" ht="12.75">
      <c r="N293" s="23"/>
      <c r="O293" s="23"/>
      <c r="P293" s="23"/>
      <c r="Q293" s="23"/>
      <c r="R293" s="23"/>
    </row>
    <row r="294" spans="14:18" ht="12.75">
      <c r="N294" s="23"/>
      <c r="O294" s="23"/>
      <c r="P294" s="23"/>
      <c r="Q294" s="23"/>
      <c r="R294" s="23"/>
    </row>
    <row r="295" spans="14:18" ht="12.75">
      <c r="N295" s="23"/>
      <c r="O295" s="23"/>
      <c r="P295" s="23"/>
      <c r="Q295" s="23"/>
      <c r="R295" s="23"/>
    </row>
    <row r="296" spans="14:18" ht="12.75">
      <c r="N296" s="23"/>
      <c r="O296" s="23"/>
      <c r="P296" s="23"/>
      <c r="Q296" s="23"/>
      <c r="R296" s="23"/>
    </row>
    <row r="297" spans="14:18" ht="12.75">
      <c r="N297" s="23"/>
      <c r="O297" s="23"/>
      <c r="P297" s="23"/>
      <c r="Q297" s="23"/>
      <c r="R297" s="23"/>
    </row>
    <row r="298" spans="14:18" ht="12.75">
      <c r="N298" s="23"/>
      <c r="O298" s="23"/>
      <c r="P298" s="23"/>
      <c r="Q298" s="23"/>
      <c r="R298" s="23"/>
    </row>
    <row r="299" spans="14:18" ht="12.75">
      <c r="N299" s="23"/>
      <c r="O299" s="23"/>
      <c r="P299" s="23"/>
      <c r="Q299" s="23"/>
      <c r="R299" s="23"/>
    </row>
    <row r="300" spans="14:18" ht="12.75">
      <c r="N300" s="23"/>
      <c r="O300" s="23"/>
      <c r="P300" s="23"/>
      <c r="Q300" s="23"/>
      <c r="R300" s="23"/>
    </row>
    <row r="301" spans="14:18" ht="12.75">
      <c r="N301" s="23"/>
      <c r="O301" s="23"/>
      <c r="P301" s="23"/>
      <c r="Q301" s="23"/>
      <c r="R301" s="23"/>
    </row>
    <row r="302" spans="14:18" ht="12.75">
      <c r="N302" s="23"/>
      <c r="O302" s="23"/>
      <c r="P302" s="23"/>
      <c r="Q302" s="23"/>
      <c r="R302" s="23"/>
    </row>
    <row r="303" spans="14:18" ht="12.75">
      <c r="N303" s="23"/>
      <c r="O303" s="23"/>
      <c r="P303" s="23"/>
      <c r="Q303" s="23"/>
      <c r="R303" s="23"/>
    </row>
    <row r="304" spans="14:18" ht="12.75">
      <c r="N304" s="23"/>
      <c r="O304" s="23"/>
      <c r="P304" s="23"/>
      <c r="Q304" s="23"/>
      <c r="R304" s="23"/>
    </row>
    <row r="305" spans="14:18" ht="12.75">
      <c r="N305" s="23"/>
      <c r="O305" s="23"/>
      <c r="P305" s="23"/>
      <c r="Q305" s="23"/>
      <c r="R305" s="23"/>
    </row>
    <row r="306" spans="14:18" ht="12.75">
      <c r="N306" s="23"/>
      <c r="O306" s="23"/>
      <c r="P306" s="23"/>
      <c r="Q306" s="23"/>
      <c r="R306" s="23"/>
    </row>
    <row r="307" spans="14:18" ht="12.75">
      <c r="N307" s="23"/>
      <c r="O307" s="23"/>
      <c r="P307" s="23"/>
      <c r="Q307" s="23"/>
      <c r="R307" s="23"/>
    </row>
    <row r="308" spans="14:18" ht="12.75">
      <c r="N308" s="23"/>
      <c r="O308" s="23"/>
      <c r="P308" s="23"/>
      <c r="Q308" s="23"/>
      <c r="R308" s="23"/>
    </row>
    <row r="309" spans="14:18" ht="12.75">
      <c r="N309" s="23"/>
      <c r="O309" s="23"/>
      <c r="P309" s="23"/>
      <c r="Q309" s="23"/>
      <c r="R309" s="23"/>
    </row>
    <row r="310" spans="14:18" ht="12.75">
      <c r="N310" s="23"/>
      <c r="O310" s="23"/>
      <c r="P310" s="23"/>
      <c r="Q310" s="23"/>
      <c r="R310" s="23"/>
    </row>
    <row r="311" spans="14:18" ht="12.75">
      <c r="N311" s="23"/>
      <c r="O311" s="23"/>
      <c r="P311" s="23"/>
      <c r="Q311" s="23"/>
      <c r="R311" s="23"/>
    </row>
    <row r="312" spans="14:18" ht="12.75">
      <c r="N312" s="23"/>
      <c r="O312" s="23"/>
      <c r="P312" s="23"/>
      <c r="Q312" s="23"/>
      <c r="R312" s="23"/>
    </row>
    <row r="313" spans="14:18" ht="12.75">
      <c r="N313" s="23"/>
      <c r="O313" s="23"/>
      <c r="P313" s="23"/>
      <c r="Q313" s="23"/>
      <c r="R313" s="23"/>
    </row>
    <row r="314" spans="14:18" ht="12.75">
      <c r="N314" s="23"/>
      <c r="O314" s="23"/>
      <c r="P314" s="23"/>
      <c r="Q314" s="23"/>
      <c r="R314" s="23"/>
    </row>
    <row r="315" spans="14:18" ht="12.75">
      <c r="N315" s="23"/>
      <c r="O315" s="23"/>
      <c r="P315" s="23"/>
      <c r="Q315" s="23"/>
      <c r="R315" s="23"/>
    </row>
    <row r="316" spans="14:18" ht="12.75">
      <c r="N316" s="23"/>
      <c r="O316" s="23"/>
      <c r="P316" s="23"/>
      <c r="Q316" s="23"/>
      <c r="R316" s="23"/>
    </row>
    <row r="317" spans="14:18" ht="12.75">
      <c r="N317" s="23"/>
      <c r="O317" s="23"/>
      <c r="P317" s="23"/>
      <c r="Q317" s="23"/>
      <c r="R317" s="23"/>
    </row>
    <row r="318" spans="14:18" ht="12.75">
      <c r="N318" s="23"/>
      <c r="O318" s="23"/>
      <c r="P318" s="23"/>
      <c r="Q318" s="23"/>
      <c r="R318" s="23"/>
    </row>
    <row r="319" spans="14:18" ht="12.75">
      <c r="N319" s="23"/>
      <c r="O319" s="23"/>
      <c r="P319" s="23"/>
      <c r="Q319" s="23"/>
      <c r="R319" s="23"/>
    </row>
    <row r="320" spans="14:18" ht="12.75">
      <c r="N320" s="23"/>
      <c r="O320" s="23"/>
      <c r="P320" s="23"/>
      <c r="Q320" s="23"/>
      <c r="R320" s="23"/>
    </row>
    <row r="321" spans="14:18" ht="12.75">
      <c r="N321" s="23"/>
      <c r="O321" s="23"/>
      <c r="P321" s="23"/>
      <c r="Q321" s="23"/>
      <c r="R321" s="23"/>
    </row>
    <row r="322" spans="14:18" ht="12.75">
      <c r="N322" s="23"/>
      <c r="O322" s="23"/>
      <c r="P322" s="23"/>
      <c r="Q322" s="23"/>
      <c r="R322" s="23"/>
    </row>
    <row r="323" spans="14:18" ht="12.75">
      <c r="N323" s="23"/>
      <c r="O323" s="23"/>
      <c r="P323" s="23"/>
      <c r="Q323" s="23"/>
      <c r="R323" s="23"/>
    </row>
    <row r="324" spans="14:18" ht="12.75">
      <c r="N324" s="23"/>
      <c r="O324" s="23"/>
      <c r="P324" s="23"/>
      <c r="Q324" s="23"/>
      <c r="R324" s="23"/>
    </row>
    <row r="325" spans="14:18" ht="12.75">
      <c r="N325" s="23"/>
      <c r="O325" s="23"/>
      <c r="P325" s="23"/>
      <c r="Q325" s="23"/>
      <c r="R325" s="23"/>
    </row>
    <row r="326" spans="14:18" ht="12.75">
      <c r="N326" s="23"/>
      <c r="O326" s="23"/>
      <c r="P326" s="23"/>
      <c r="Q326" s="23"/>
      <c r="R326" s="23"/>
    </row>
    <row r="327" spans="14:18" ht="12.75">
      <c r="N327" s="23"/>
      <c r="O327" s="23"/>
      <c r="P327" s="23"/>
      <c r="Q327" s="23"/>
      <c r="R327" s="23"/>
    </row>
    <row r="328" spans="14:18" ht="12.75">
      <c r="N328" s="23"/>
      <c r="O328" s="23"/>
      <c r="P328" s="23"/>
      <c r="Q328" s="23"/>
      <c r="R328" s="23"/>
    </row>
    <row r="329" spans="14:18" ht="12.75">
      <c r="N329" s="23"/>
      <c r="O329" s="23"/>
      <c r="P329" s="23"/>
      <c r="Q329" s="23"/>
      <c r="R329" s="23"/>
    </row>
    <row r="330" spans="14:18" ht="12.75">
      <c r="N330" s="23"/>
      <c r="O330" s="23"/>
      <c r="P330" s="23"/>
      <c r="Q330" s="23"/>
      <c r="R330" s="23"/>
    </row>
    <row r="331" spans="14:18" ht="12.75">
      <c r="N331" s="23"/>
      <c r="O331" s="23"/>
      <c r="P331" s="23"/>
      <c r="Q331" s="23"/>
      <c r="R331" s="23"/>
    </row>
    <row r="332" spans="14:18" ht="12.75">
      <c r="N332" s="23"/>
      <c r="O332" s="23"/>
      <c r="P332" s="23"/>
      <c r="Q332" s="23"/>
      <c r="R332" s="23"/>
    </row>
    <row r="333" spans="14:18" ht="12.75">
      <c r="N333" s="23"/>
      <c r="O333" s="23"/>
      <c r="P333" s="23"/>
      <c r="Q333" s="23"/>
      <c r="R333" s="23"/>
    </row>
    <row r="334" spans="14:18" ht="12.75">
      <c r="N334" s="23"/>
      <c r="O334" s="23"/>
      <c r="P334" s="23"/>
      <c r="Q334" s="23"/>
      <c r="R334" s="23"/>
    </row>
    <row r="335" spans="14:18" ht="12.75">
      <c r="N335" s="23"/>
      <c r="O335" s="23"/>
      <c r="P335" s="23"/>
      <c r="Q335" s="23"/>
      <c r="R335" s="23"/>
    </row>
    <row r="336" spans="14:18" ht="12.75">
      <c r="N336" s="23"/>
      <c r="O336" s="23"/>
      <c r="P336" s="23"/>
      <c r="Q336" s="23"/>
      <c r="R336" s="23"/>
    </row>
    <row r="337" spans="14:18" ht="12.75">
      <c r="N337" s="23"/>
      <c r="O337" s="23"/>
      <c r="P337" s="23"/>
      <c r="Q337" s="23"/>
      <c r="R337" s="23"/>
    </row>
    <row r="338" spans="14:18" ht="12.75">
      <c r="N338" s="23"/>
      <c r="O338" s="23"/>
      <c r="P338" s="23"/>
      <c r="Q338" s="23"/>
      <c r="R338" s="23"/>
    </row>
    <row r="339" spans="14:18" ht="12.75">
      <c r="N339" s="23"/>
      <c r="O339" s="23"/>
      <c r="P339" s="23"/>
      <c r="Q339" s="23"/>
      <c r="R339" s="23"/>
    </row>
    <row r="340" spans="14:18" ht="12.75">
      <c r="N340" s="23"/>
      <c r="O340" s="23"/>
      <c r="P340" s="23"/>
      <c r="Q340" s="23"/>
      <c r="R340" s="23"/>
    </row>
    <row r="341" spans="14:18" ht="12.75">
      <c r="N341" s="23"/>
      <c r="O341" s="23"/>
      <c r="P341" s="23"/>
      <c r="Q341" s="23"/>
      <c r="R341" s="23"/>
    </row>
    <row r="342" spans="14:18" ht="12.75">
      <c r="N342" s="23"/>
      <c r="O342" s="23"/>
      <c r="P342" s="23"/>
      <c r="Q342" s="23"/>
      <c r="R342" s="23"/>
    </row>
    <row r="343" spans="14:18" ht="12.75">
      <c r="N343" s="23"/>
      <c r="O343" s="23"/>
      <c r="P343" s="23"/>
      <c r="Q343" s="23"/>
      <c r="R343" s="23"/>
    </row>
    <row r="344" spans="14:18" ht="12.75">
      <c r="N344" s="23"/>
      <c r="O344" s="23"/>
      <c r="P344" s="23"/>
      <c r="Q344" s="23"/>
      <c r="R344" s="23"/>
    </row>
    <row r="345" spans="14:18" ht="12.75">
      <c r="N345" s="23"/>
      <c r="O345" s="23"/>
      <c r="P345" s="23"/>
      <c r="Q345" s="23"/>
      <c r="R345" s="23"/>
    </row>
    <row r="346" spans="14:18" ht="12.75">
      <c r="N346" s="23"/>
      <c r="O346" s="23"/>
      <c r="P346" s="23"/>
      <c r="Q346" s="23"/>
      <c r="R346" s="23"/>
    </row>
    <row r="347" spans="14:18" ht="12.75">
      <c r="N347" s="23"/>
      <c r="O347" s="23"/>
      <c r="P347" s="23"/>
      <c r="Q347" s="23"/>
      <c r="R347" s="23"/>
    </row>
    <row r="348" spans="14:18" ht="12.75">
      <c r="N348" s="23"/>
      <c r="O348" s="23"/>
      <c r="P348" s="23"/>
      <c r="Q348" s="23"/>
      <c r="R348" s="23"/>
    </row>
    <row r="349" spans="14:18" ht="12.75">
      <c r="N349" s="23"/>
      <c r="O349" s="23"/>
      <c r="P349" s="23"/>
      <c r="Q349" s="23"/>
      <c r="R349" s="23"/>
    </row>
    <row r="350" spans="14:18" ht="12.75">
      <c r="N350" s="23"/>
      <c r="O350" s="23"/>
      <c r="P350" s="23"/>
      <c r="Q350" s="23"/>
      <c r="R350" s="23"/>
    </row>
    <row r="351" spans="14:18" ht="12.75">
      <c r="N351" s="23"/>
      <c r="O351" s="23"/>
      <c r="P351" s="23"/>
      <c r="Q351" s="23"/>
      <c r="R351" s="23"/>
    </row>
    <row r="352" spans="14:18" ht="12.75">
      <c r="N352" s="23"/>
      <c r="O352" s="23"/>
      <c r="P352" s="23"/>
      <c r="Q352" s="23"/>
      <c r="R352" s="23"/>
    </row>
    <row r="353" spans="14:18" ht="12.75">
      <c r="N353" s="23"/>
      <c r="O353" s="23"/>
      <c r="P353" s="23"/>
      <c r="Q353" s="23"/>
      <c r="R353" s="23"/>
    </row>
    <row r="354" spans="14:18" ht="12.75">
      <c r="N354" s="23"/>
      <c r="O354" s="23"/>
      <c r="P354" s="23"/>
      <c r="Q354" s="23"/>
      <c r="R354" s="23"/>
    </row>
    <row r="355" spans="14:18" ht="12.75">
      <c r="N355" s="23"/>
      <c r="O355" s="23"/>
      <c r="P355" s="23"/>
      <c r="Q355" s="23"/>
      <c r="R355" s="23"/>
    </row>
    <row r="356" spans="14:18" ht="12.75">
      <c r="N356" s="23"/>
      <c r="O356" s="23"/>
      <c r="P356" s="23"/>
      <c r="Q356" s="23"/>
      <c r="R356" s="23"/>
    </row>
    <row r="357" spans="14:18" ht="12.75">
      <c r="N357" s="23"/>
      <c r="O357" s="23"/>
      <c r="P357" s="23"/>
      <c r="Q357" s="23"/>
      <c r="R357" s="23"/>
    </row>
    <row r="358" spans="14:18" ht="12.75">
      <c r="N358" s="23"/>
      <c r="O358" s="23"/>
      <c r="P358" s="23"/>
      <c r="Q358" s="23"/>
      <c r="R358" s="23"/>
    </row>
    <row r="359" spans="14:18" ht="12.75">
      <c r="N359" s="23"/>
      <c r="O359" s="23"/>
      <c r="P359" s="23"/>
      <c r="Q359" s="23"/>
      <c r="R359" s="23"/>
    </row>
    <row r="360" spans="14:18" ht="12.75">
      <c r="N360" s="23"/>
      <c r="O360" s="23"/>
      <c r="P360" s="23"/>
      <c r="Q360" s="23"/>
      <c r="R360" s="23"/>
    </row>
    <row r="361" spans="14:18" ht="12.75">
      <c r="N361" s="23"/>
      <c r="O361" s="23"/>
      <c r="P361" s="23"/>
      <c r="Q361" s="23"/>
      <c r="R361" s="23"/>
    </row>
    <row r="362" spans="14:18" ht="12.75">
      <c r="N362" s="23"/>
      <c r="O362" s="23"/>
      <c r="P362" s="23"/>
      <c r="Q362" s="23"/>
      <c r="R362" s="23"/>
    </row>
    <row r="363" spans="14:18" ht="12.75">
      <c r="N363" s="23"/>
      <c r="O363" s="23"/>
      <c r="P363" s="23"/>
      <c r="Q363" s="23"/>
      <c r="R363" s="23"/>
    </row>
    <row r="364" spans="14:18" ht="12.75">
      <c r="N364" s="23"/>
      <c r="O364" s="23"/>
      <c r="P364" s="23"/>
      <c r="Q364" s="23"/>
      <c r="R364" s="23"/>
    </row>
    <row r="365" spans="14:18" ht="12.75">
      <c r="N365" s="23"/>
      <c r="O365" s="23"/>
      <c r="P365" s="23"/>
      <c r="Q365" s="23"/>
      <c r="R365" s="23"/>
    </row>
    <row r="366" spans="14:18" ht="12.75">
      <c r="N366" s="23"/>
      <c r="O366" s="23"/>
      <c r="P366" s="23"/>
      <c r="Q366" s="23"/>
      <c r="R366" s="23"/>
    </row>
    <row r="367" spans="14:18" ht="12.75">
      <c r="N367" s="23"/>
      <c r="O367" s="23"/>
      <c r="P367" s="23"/>
      <c r="Q367" s="23"/>
      <c r="R367" s="23"/>
    </row>
    <row r="368" spans="14:18" ht="12.75">
      <c r="N368" s="23"/>
      <c r="O368" s="23"/>
      <c r="P368" s="23"/>
      <c r="Q368" s="23"/>
      <c r="R368" s="23"/>
    </row>
    <row r="369" spans="14:18" ht="12.75">
      <c r="N369" s="23"/>
      <c r="O369" s="23"/>
      <c r="P369" s="23"/>
      <c r="Q369" s="23"/>
      <c r="R369" s="23"/>
    </row>
    <row r="370" spans="14:18" ht="12.75">
      <c r="N370" s="23"/>
      <c r="O370" s="23"/>
      <c r="P370" s="23"/>
      <c r="Q370" s="23"/>
      <c r="R370" s="23"/>
    </row>
    <row r="371" spans="14:18" ht="12.75">
      <c r="N371" s="23"/>
      <c r="O371" s="23"/>
      <c r="P371" s="23"/>
      <c r="Q371" s="23"/>
      <c r="R371" s="23"/>
    </row>
    <row r="372" spans="14:18" ht="12.75">
      <c r="N372" s="23"/>
      <c r="O372" s="23"/>
      <c r="P372" s="23"/>
      <c r="Q372" s="23"/>
      <c r="R372" s="23"/>
    </row>
    <row r="373" spans="14:18" ht="12.75">
      <c r="N373" s="23"/>
      <c r="O373" s="23"/>
      <c r="P373" s="23"/>
      <c r="Q373" s="23"/>
      <c r="R373" s="23"/>
    </row>
    <row r="374" spans="14:18" ht="12.75">
      <c r="N374" s="23"/>
      <c r="O374" s="23"/>
      <c r="P374" s="23"/>
      <c r="Q374" s="23"/>
      <c r="R374" s="23"/>
    </row>
    <row r="375" spans="14:18" ht="12.75">
      <c r="N375" s="23"/>
      <c r="O375" s="23"/>
      <c r="P375" s="23"/>
      <c r="Q375" s="23"/>
      <c r="R375" s="23"/>
    </row>
    <row r="376" spans="14:18" ht="12.75">
      <c r="N376" s="23"/>
      <c r="O376" s="23"/>
      <c r="P376" s="23"/>
      <c r="Q376" s="23"/>
      <c r="R376" s="23"/>
    </row>
    <row r="377" spans="14:18" ht="12.75">
      <c r="N377" s="23"/>
      <c r="O377" s="23"/>
      <c r="P377" s="23"/>
      <c r="Q377" s="23"/>
      <c r="R377" s="23"/>
    </row>
    <row r="378" spans="14:18" ht="12.75">
      <c r="N378" s="23"/>
      <c r="O378" s="23"/>
      <c r="P378" s="23"/>
      <c r="Q378" s="23"/>
      <c r="R378" s="23"/>
    </row>
    <row r="379" spans="14:18" ht="12.75">
      <c r="N379" s="23"/>
      <c r="O379" s="23"/>
      <c r="P379" s="23"/>
      <c r="Q379" s="23"/>
      <c r="R379" s="23"/>
    </row>
    <row r="380" spans="14:18" ht="12.75">
      <c r="N380" s="23"/>
      <c r="O380" s="23"/>
      <c r="P380" s="23"/>
      <c r="Q380" s="23"/>
      <c r="R380" s="23"/>
    </row>
    <row r="381" spans="14:18" ht="12.75">
      <c r="N381" s="23"/>
      <c r="O381" s="23"/>
      <c r="P381" s="23"/>
      <c r="Q381" s="23"/>
      <c r="R381" s="23"/>
    </row>
    <row r="382" spans="14:18" ht="12.75">
      <c r="N382" s="23"/>
      <c r="O382" s="23"/>
      <c r="P382" s="23"/>
      <c r="Q382" s="23"/>
      <c r="R382" s="23"/>
    </row>
    <row r="383" spans="14:18" ht="12.75">
      <c r="N383" s="23"/>
      <c r="O383" s="23"/>
      <c r="P383" s="23"/>
      <c r="Q383" s="23"/>
      <c r="R383" s="23"/>
    </row>
    <row r="384" spans="14:18" ht="12.75">
      <c r="N384" s="23"/>
      <c r="O384" s="23"/>
      <c r="P384" s="23"/>
      <c r="Q384" s="23"/>
      <c r="R384" s="23"/>
    </row>
    <row r="385" spans="14:18" ht="12.75">
      <c r="N385" s="23"/>
      <c r="O385" s="23"/>
      <c r="P385" s="23"/>
      <c r="Q385" s="23"/>
      <c r="R385" s="23"/>
    </row>
    <row r="386" spans="14:18" ht="12.75">
      <c r="N386" s="23"/>
      <c r="O386" s="23"/>
      <c r="P386" s="23"/>
      <c r="Q386" s="23"/>
      <c r="R386" s="23"/>
    </row>
    <row r="387" spans="14:18" ht="12.75">
      <c r="N387" s="23"/>
      <c r="O387" s="23"/>
      <c r="P387" s="23"/>
      <c r="Q387" s="23"/>
      <c r="R387" s="23"/>
    </row>
    <row r="388" spans="14:18" ht="12.75">
      <c r="N388" s="23"/>
      <c r="O388" s="23"/>
      <c r="P388" s="23"/>
      <c r="Q388" s="23"/>
      <c r="R388" s="23"/>
    </row>
    <row r="389" spans="14:18" ht="12.75">
      <c r="N389" s="23"/>
      <c r="O389" s="23"/>
      <c r="P389" s="23"/>
      <c r="Q389" s="23"/>
      <c r="R389" s="23"/>
    </row>
    <row r="390" spans="14:18" ht="12.75">
      <c r="N390" s="23"/>
      <c r="O390" s="23"/>
      <c r="P390" s="23"/>
      <c r="Q390" s="23"/>
      <c r="R390" s="23"/>
    </row>
    <row r="391" spans="14:18" ht="12.75">
      <c r="N391" s="23"/>
      <c r="O391" s="23"/>
      <c r="P391" s="23"/>
      <c r="Q391" s="23"/>
      <c r="R391" s="23"/>
    </row>
    <row r="392" spans="14:18" ht="12.75">
      <c r="N392" s="23"/>
      <c r="O392" s="23"/>
      <c r="P392" s="23"/>
      <c r="Q392" s="23"/>
      <c r="R392" s="23"/>
    </row>
    <row r="393" spans="14:18" ht="12.75">
      <c r="N393" s="23"/>
      <c r="O393" s="23"/>
      <c r="P393" s="23"/>
      <c r="Q393" s="23"/>
      <c r="R393" s="23"/>
    </row>
    <row r="394" spans="14:18" ht="12.75">
      <c r="N394" s="23"/>
      <c r="O394" s="23"/>
      <c r="P394" s="23"/>
      <c r="Q394" s="23"/>
      <c r="R394" s="23"/>
    </row>
    <row r="395" spans="14:18" ht="12.75">
      <c r="N395" s="23"/>
      <c r="O395" s="23"/>
      <c r="P395" s="23"/>
      <c r="Q395" s="23"/>
      <c r="R395" s="23"/>
    </row>
    <row r="396" spans="14:18" ht="12.75">
      <c r="N396" s="23"/>
      <c r="O396" s="23"/>
      <c r="P396" s="23"/>
      <c r="Q396" s="23"/>
      <c r="R396" s="23"/>
    </row>
    <row r="397" spans="14:18" ht="12.75">
      <c r="N397" s="23"/>
      <c r="O397" s="23"/>
      <c r="P397" s="23"/>
      <c r="Q397" s="23"/>
      <c r="R397" s="23"/>
    </row>
    <row r="398" spans="14:18" ht="12.75">
      <c r="N398" s="23"/>
      <c r="O398" s="23"/>
      <c r="P398" s="23"/>
      <c r="Q398" s="23"/>
      <c r="R398" s="23"/>
    </row>
    <row r="399" spans="14:18" ht="12.75">
      <c r="N399" s="23"/>
      <c r="O399" s="23"/>
      <c r="P399" s="23"/>
      <c r="Q399" s="23"/>
      <c r="R399" s="23"/>
    </row>
    <row r="400" spans="14:18" ht="12.75">
      <c r="N400" s="23"/>
      <c r="O400" s="23"/>
      <c r="P400" s="23"/>
      <c r="Q400" s="23"/>
      <c r="R400" s="23"/>
    </row>
    <row r="401" spans="14:18" ht="12.75">
      <c r="N401" s="23"/>
      <c r="O401" s="23"/>
      <c r="P401" s="23"/>
      <c r="Q401" s="23"/>
      <c r="R401" s="23"/>
    </row>
    <row r="402" spans="14:18" ht="12.75">
      <c r="N402" s="23"/>
      <c r="O402" s="23"/>
      <c r="P402" s="23"/>
      <c r="Q402" s="23"/>
      <c r="R402" s="23"/>
    </row>
    <row r="403" spans="14:18" ht="12.75">
      <c r="N403" s="23"/>
      <c r="O403" s="23"/>
      <c r="P403" s="23"/>
      <c r="Q403" s="23"/>
      <c r="R403" s="23"/>
    </row>
    <row r="404" spans="14:18" ht="12.75">
      <c r="N404" s="23"/>
      <c r="O404" s="23"/>
      <c r="P404" s="23"/>
      <c r="Q404" s="23"/>
      <c r="R404" s="23"/>
    </row>
    <row r="405" spans="14:18" ht="12.75">
      <c r="N405" s="23"/>
      <c r="O405" s="23"/>
      <c r="P405" s="23"/>
      <c r="Q405" s="23"/>
      <c r="R405" s="23"/>
    </row>
    <row r="406" spans="14:18" ht="12.75">
      <c r="N406" s="23"/>
      <c r="O406" s="23"/>
      <c r="P406" s="23"/>
      <c r="Q406" s="23"/>
      <c r="R406" s="23"/>
    </row>
    <row r="407" spans="14:18" ht="12.75">
      <c r="N407" s="23"/>
      <c r="O407" s="23"/>
      <c r="P407" s="23"/>
      <c r="Q407" s="23"/>
      <c r="R407" s="23"/>
    </row>
    <row r="408" spans="14:18" ht="12.75">
      <c r="N408" s="23"/>
      <c r="O408" s="23"/>
      <c r="P408" s="23"/>
      <c r="Q408" s="23"/>
      <c r="R408" s="23"/>
    </row>
    <row r="409" spans="14:18" ht="12.75">
      <c r="N409" s="23"/>
      <c r="O409" s="23"/>
      <c r="P409" s="23"/>
      <c r="Q409" s="23"/>
      <c r="R409" s="23"/>
    </row>
    <row r="410" spans="14:18" ht="12.75">
      <c r="N410" s="23"/>
      <c r="O410" s="23"/>
      <c r="P410" s="23"/>
      <c r="Q410" s="23"/>
      <c r="R410" s="23"/>
    </row>
    <row r="411" spans="14:18" ht="12.75">
      <c r="N411" s="23"/>
      <c r="O411" s="23"/>
      <c r="P411" s="23"/>
      <c r="Q411" s="23"/>
      <c r="R411" s="23"/>
    </row>
    <row r="412" spans="14:18" ht="12.75">
      <c r="N412" s="23"/>
      <c r="O412" s="23"/>
      <c r="P412" s="23"/>
      <c r="Q412" s="23"/>
      <c r="R412" s="23"/>
    </row>
    <row r="413" spans="14:18" ht="12.75">
      <c r="N413" s="23"/>
      <c r="O413" s="23"/>
      <c r="P413" s="23"/>
      <c r="Q413" s="23"/>
      <c r="R413" s="23"/>
    </row>
    <row r="414" spans="14:18" ht="12.75">
      <c r="N414" s="23"/>
      <c r="O414" s="23"/>
      <c r="P414" s="23"/>
      <c r="Q414" s="23"/>
      <c r="R414" s="23"/>
    </row>
    <row r="415" spans="14:18" ht="12.75">
      <c r="N415" s="23"/>
      <c r="O415" s="23"/>
      <c r="P415" s="23"/>
      <c r="Q415" s="23"/>
      <c r="R415" s="23"/>
    </row>
    <row r="416" spans="14:18" ht="12.75">
      <c r="N416" s="23"/>
      <c r="O416" s="23"/>
      <c r="P416" s="23"/>
      <c r="Q416" s="23"/>
      <c r="R416" s="23"/>
    </row>
    <row r="417" spans="14:18" ht="12.75">
      <c r="N417" s="23"/>
      <c r="O417" s="23"/>
      <c r="P417" s="23"/>
      <c r="Q417" s="23"/>
      <c r="R417" s="23"/>
    </row>
    <row r="418" spans="14:18" ht="12.75">
      <c r="N418" s="23"/>
      <c r="O418" s="23"/>
      <c r="P418" s="23"/>
      <c r="Q418" s="23"/>
      <c r="R418" s="23"/>
    </row>
    <row r="419" spans="14:18" ht="12.75">
      <c r="N419" s="23"/>
      <c r="O419" s="23"/>
      <c r="P419" s="23"/>
      <c r="Q419" s="23"/>
      <c r="R419" s="23"/>
    </row>
    <row r="420" spans="14:18" ht="12.75">
      <c r="N420" s="23"/>
      <c r="O420" s="23"/>
      <c r="P420" s="23"/>
      <c r="Q420" s="23"/>
      <c r="R420" s="23"/>
    </row>
    <row r="421" spans="14:18" ht="12.75">
      <c r="N421" s="23"/>
      <c r="O421" s="23"/>
      <c r="P421" s="23"/>
      <c r="Q421" s="23"/>
      <c r="R421" s="23"/>
    </row>
    <row r="422" spans="14:18" ht="12.75">
      <c r="N422" s="23"/>
      <c r="O422" s="23"/>
      <c r="P422" s="23"/>
      <c r="Q422" s="23"/>
      <c r="R422" s="23"/>
    </row>
    <row r="423" spans="14:18" ht="12.75">
      <c r="N423" s="23"/>
      <c r="O423" s="23"/>
      <c r="P423" s="23"/>
      <c r="Q423" s="23"/>
      <c r="R423" s="23"/>
    </row>
    <row r="424" spans="14:18" ht="12.75">
      <c r="N424" s="23"/>
      <c r="O424" s="23"/>
      <c r="P424" s="23"/>
      <c r="Q424" s="23"/>
      <c r="R424" s="23"/>
    </row>
    <row r="425" spans="14:18" ht="12.75">
      <c r="N425" s="23"/>
      <c r="O425" s="23"/>
      <c r="P425" s="23"/>
      <c r="Q425" s="23"/>
      <c r="R425" s="23"/>
    </row>
    <row r="426" spans="14:18" ht="12.75">
      <c r="N426" s="23"/>
      <c r="O426" s="23"/>
      <c r="P426" s="23"/>
      <c r="Q426" s="23"/>
      <c r="R426" s="23"/>
    </row>
    <row r="427" spans="14:18" ht="12.75">
      <c r="N427" s="23"/>
      <c r="O427" s="23"/>
      <c r="P427" s="23"/>
      <c r="Q427" s="23"/>
      <c r="R427" s="23"/>
    </row>
    <row r="428" spans="14:18" ht="12.75">
      <c r="N428" s="23"/>
      <c r="O428" s="23"/>
      <c r="P428" s="23"/>
      <c r="Q428" s="23"/>
      <c r="R428" s="23"/>
    </row>
    <row r="429" spans="14:18" ht="12.75">
      <c r="N429" s="23"/>
      <c r="O429" s="23"/>
      <c r="P429" s="23"/>
      <c r="Q429" s="23"/>
      <c r="R429" s="23"/>
    </row>
    <row r="430" spans="14:18" ht="12.75">
      <c r="N430" s="23"/>
      <c r="O430" s="23"/>
      <c r="P430" s="23"/>
      <c r="Q430" s="23"/>
      <c r="R430" s="23"/>
    </row>
    <row r="431" spans="14:18" ht="12.75">
      <c r="N431" s="23"/>
      <c r="O431" s="23"/>
      <c r="P431" s="23"/>
      <c r="Q431" s="23"/>
      <c r="R431" s="23"/>
    </row>
    <row r="432" spans="14:18" ht="12.75">
      <c r="N432" s="23"/>
      <c r="O432" s="23"/>
      <c r="P432" s="23"/>
      <c r="Q432" s="23"/>
      <c r="R432" s="23"/>
    </row>
    <row r="433" spans="14:18" ht="12.75">
      <c r="N433" s="23"/>
      <c r="O433" s="23"/>
      <c r="P433" s="23"/>
      <c r="Q433" s="23"/>
      <c r="R433" s="23"/>
    </row>
    <row r="434" spans="14:18" ht="12.75">
      <c r="N434" s="23"/>
      <c r="O434" s="23"/>
      <c r="P434" s="23"/>
      <c r="Q434" s="23"/>
      <c r="R434" s="23"/>
    </row>
    <row r="435" spans="14:18" ht="12.75">
      <c r="N435" s="23"/>
      <c r="O435" s="23"/>
      <c r="P435" s="23"/>
      <c r="Q435" s="23"/>
      <c r="R435" s="23"/>
    </row>
    <row r="436" spans="14:18" ht="12.75">
      <c r="N436" s="23"/>
      <c r="O436" s="23"/>
      <c r="P436" s="23"/>
      <c r="Q436" s="23"/>
      <c r="R436" s="23"/>
    </row>
    <row r="437" spans="14:18" ht="12.75">
      <c r="N437" s="23"/>
      <c r="O437" s="23"/>
      <c r="P437" s="23"/>
      <c r="Q437" s="23"/>
      <c r="R437" s="23"/>
    </row>
    <row r="438" spans="14:18" ht="12.75">
      <c r="N438" s="23"/>
      <c r="O438" s="23"/>
      <c r="P438" s="23"/>
      <c r="Q438" s="23"/>
      <c r="R438" s="23"/>
    </row>
    <row r="439" spans="14:18" ht="12.75">
      <c r="N439" s="23"/>
      <c r="O439" s="23"/>
      <c r="P439" s="23"/>
      <c r="Q439" s="23"/>
      <c r="R439" s="23"/>
    </row>
    <row r="440" spans="14:18" ht="12.75">
      <c r="N440" s="23"/>
      <c r="O440" s="23"/>
      <c r="P440" s="23"/>
      <c r="Q440" s="23"/>
      <c r="R440" s="23"/>
    </row>
    <row r="441" spans="14:18" ht="12.75">
      <c r="N441" s="23"/>
      <c r="O441" s="23"/>
      <c r="P441" s="23"/>
      <c r="Q441" s="23"/>
      <c r="R441" s="23"/>
    </row>
    <row r="442" spans="14:18" ht="12.75">
      <c r="N442" s="23"/>
      <c r="O442" s="23"/>
      <c r="P442" s="23"/>
      <c r="Q442" s="23"/>
      <c r="R442" s="23"/>
    </row>
    <row r="443" spans="14:18" ht="12.75">
      <c r="N443" s="23"/>
      <c r="O443" s="23"/>
      <c r="P443" s="23"/>
      <c r="Q443" s="23"/>
      <c r="R443" s="23"/>
    </row>
    <row r="444" spans="14:18" ht="12.75">
      <c r="N444" s="23"/>
      <c r="O444" s="23"/>
      <c r="P444" s="23"/>
      <c r="Q444" s="23"/>
      <c r="R444" s="23"/>
    </row>
    <row r="445" spans="14:18" ht="12.75">
      <c r="N445" s="23"/>
      <c r="O445" s="23"/>
      <c r="P445" s="23"/>
      <c r="Q445" s="23"/>
      <c r="R445" s="23"/>
    </row>
    <row r="446" spans="14:18" ht="12.75">
      <c r="N446" s="23"/>
      <c r="O446" s="23"/>
      <c r="P446" s="23"/>
      <c r="Q446" s="23"/>
      <c r="R446" s="23"/>
    </row>
    <row r="447" spans="14:18" ht="12.75">
      <c r="N447" s="23"/>
      <c r="O447" s="23"/>
      <c r="P447" s="23"/>
      <c r="Q447" s="23"/>
      <c r="R447" s="23"/>
    </row>
    <row r="448" spans="14:18" ht="12.75">
      <c r="N448" s="23"/>
      <c r="O448" s="23"/>
      <c r="P448" s="23"/>
      <c r="Q448" s="23"/>
      <c r="R448" s="23"/>
    </row>
    <row r="449" spans="14:18" ht="12.75">
      <c r="N449" s="23"/>
      <c r="O449" s="23"/>
      <c r="P449" s="23"/>
      <c r="Q449" s="23"/>
      <c r="R449" s="23"/>
    </row>
    <row r="450" spans="14:18" ht="12.75">
      <c r="N450" s="23"/>
      <c r="O450" s="23"/>
      <c r="P450" s="23"/>
      <c r="Q450" s="23"/>
      <c r="R450" s="23"/>
    </row>
    <row r="451" spans="14:18" ht="12.75">
      <c r="N451" s="23"/>
      <c r="O451" s="23"/>
      <c r="P451" s="23"/>
      <c r="Q451" s="23"/>
      <c r="R451" s="23"/>
    </row>
    <row r="452" spans="14:18" ht="12.75">
      <c r="N452" s="23"/>
      <c r="O452" s="23"/>
      <c r="P452" s="23"/>
      <c r="Q452" s="23"/>
      <c r="R452" s="23"/>
    </row>
    <row r="453" spans="14:18" ht="12.75">
      <c r="N453" s="23"/>
      <c r="O453" s="23"/>
      <c r="P453" s="23"/>
      <c r="Q453" s="23"/>
      <c r="R453" s="23"/>
    </row>
    <row r="454" spans="14:18" ht="12.75">
      <c r="N454" s="23"/>
      <c r="O454" s="23"/>
      <c r="P454" s="23"/>
      <c r="Q454" s="23"/>
      <c r="R454" s="23"/>
    </row>
    <row r="455" spans="14:18" ht="12.75">
      <c r="N455" s="23"/>
      <c r="O455" s="23"/>
      <c r="P455" s="23"/>
      <c r="Q455" s="23"/>
      <c r="R455" s="23"/>
    </row>
    <row r="456" spans="14:18" ht="12.75">
      <c r="N456" s="23"/>
      <c r="O456" s="23"/>
      <c r="P456" s="23"/>
      <c r="Q456" s="23"/>
      <c r="R456" s="23"/>
    </row>
    <row r="457" spans="14:18" ht="12.75">
      <c r="N457" s="23"/>
      <c r="O457" s="23"/>
      <c r="P457" s="23"/>
      <c r="Q457" s="23"/>
      <c r="R457" s="23"/>
    </row>
    <row r="458" spans="14:18" ht="12.75">
      <c r="N458" s="23"/>
      <c r="O458" s="23"/>
      <c r="P458" s="23"/>
      <c r="Q458" s="23"/>
      <c r="R458" s="23"/>
    </row>
    <row r="459" spans="14:18" ht="12.75">
      <c r="N459" s="23"/>
      <c r="O459" s="23"/>
      <c r="P459" s="23"/>
      <c r="Q459" s="23"/>
      <c r="R459" s="23"/>
    </row>
    <row r="460" spans="14:18" ht="12.75">
      <c r="N460" s="23"/>
      <c r="O460" s="23"/>
      <c r="P460" s="23"/>
      <c r="Q460" s="23"/>
      <c r="R460" s="23"/>
    </row>
    <row r="461" spans="14:18" ht="12.75">
      <c r="N461" s="23"/>
      <c r="O461" s="23"/>
      <c r="P461" s="23"/>
      <c r="Q461" s="23"/>
      <c r="R461" s="23"/>
    </row>
    <row r="462" spans="14:18" ht="12.75">
      <c r="N462" s="23"/>
      <c r="O462" s="23"/>
      <c r="P462" s="23"/>
      <c r="Q462" s="23"/>
      <c r="R462" s="23"/>
    </row>
    <row r="463" spans="14:18" ht="12.75">
      <c r="N463" s="23"/>
      <c r="O463" s="23"/>
      <c r="P463" s="23"/>
      <c r="Q463" s="23"/>
      <c r="R463" s="23"/>
    </row>
    <row r="464" spans="14:18" ht="12.75">
      <c r="N464" s="23"/>
      <c r="O464" s="23"/>
      <c r="P464" s="23"/>
      <c r="Q464" s="23"/>
      <c r="R464" s="23"/>
    </row>
    <row r="465" spans="14:18" ht="12.75">
      <c r="N465" s="23"/>
      <c r="O465" s="23"/>
      <c r="P465" s="23"/>
      <c r="Q465" s="23"/>
      <c r="R465" s="23"/>
    </row>
    <row r="466" spans="14:18" ht="12.75">
      <c r="N466" s="23"/>
      <c r="O466" s="23"/>
      <c r="P466" s="23"/>
      <c r="Q466" s="23"/>
      <c r="R466" s="23"/>
    </row>
    <row r="467" spans="14:18" ht="12.75">
      <c r="N467" s="23"/>
      <c r="O467" s="23"/>
      <c r="P467" s="23"/>
      <c r="Q467" s="23"/>
      <c r="R467" s="23"/>
    </row>
    <row r="468" spans="14:18" ht="12.75">
      <c r="N468" s="23"/>
      <c r="O468" s="23"/>
      <c r="P468" s="23"/>
      <c r="Q468" s="23"/>
      <c r="R468" s="23"/>
    </row>
    <row r="469" spans="14:18" ht="12.75">
      <c r="N469" s="23"/>
      <c r="O469" s="23"/>
      <c r="P469" s="23"/>
      <c r="Q469" s="23"/>
      <c r="R469" s="23"/>
    </row>
    <row r="470" spans="14:18" ht="12.75">
      <c r="N470" s="23"/>
      <c r="O470" s="23"/>
      <c r="P470" s="23"/>
      <c r="Q470" s="23"/>
      <c r="R470" s="23"/>
    </row>
    <row r="471" spans="14:18" ht="12.75">
      <c r="N471" s="23"/>
      <c r="O471" s="23"/>
      <c r="P471" s="23"/>
      <c r="Q471" s="23"/>
      <c r="R471" s="23"/>
    </row>
    <row r="472" spans="14:18" ht="12.75">
      <c r="N472" s="23"/>
      <c r="O472" s="23"/>
      <c r="P472" s="23"/>
      <c r="Q472" s="23"/>
      <c r="R472" s="23"/>
    </row>
    <row r="473" spans="14:18" ht="12.75">
      <c r="N473" s="23"/>
      <c r="O473" s="23"/>
      <c r="P473" s="23"/>
      <c r="Q473" s="23"/>
      <c r="R473" s="23"/>
    </row>
    <row r="474" spans="14:18" ht="12.75">
      <c r="N474" s="23"/>
      <c r="O474" s="23"/>
      <c r="P474" s="23"/>
      <c r="Q474" s="23"/>
      <c r="R474" s="23"/>
    </row>
    <row r="475" spans="14:18" ht="12.75">
      <c r="N475" s="23"/>
      <c r="O475" s="23"/>
      <c r="P475" s="23"/>
      <c r="Q475" s="23"/>
      <c r="R475" s="23"/>
    </row>
    <row r="476" spans="14:18" ht="12.75">
      <c r="N476" s="23"/>
      <c r="O476" s="23"/>
      <c r="P476" s="23"/>
      <c r="Q476" s="23"/>
      <c r="R476" s="23"/>
    </row>
    <row r="477" spans="14:18" ht="12.75">
      <c r="N477" s="23"/>
      <c r="O477" s="23"/>
      <c r="P477" s="23"/>
      <c r="Q477" s="23"/>
      <c r="R477" s="23"/>
    </row>
    <row r="478" spans="14:18" ht="12.75">
      <c r="N478" s="23"/>
      <c r="O478" s="23"/>
      <c r="P478" s="23"/>
      <c r="Q478" s="23"/>
      <c r="R478" s="23"/>
    </row>
    <row r="479" spans="14:18" ht="12.75">
      <c r="N479" s="23"/>
      <c r="O479" s="23"/>
      <c r="P479" s="23"/>
      <c r="Q479" s="23"/>
      <c r="R479" s="23"/>
    </row>
    <row r="480" spans="14:18" ht="12.75">
      <c r="N480" s="23"/>
      <c r="O480" s="23"/>
      <c r="P480" s="23"/>
      <c r="Q480" s="23"/>
      <c r="R480" s="23"/>
    </row>
    <row r="481" spans="14:18" ht="12.75">
      <c r="N481" s="23"/>
      <c r="O481" s="23"/>
      <c r="P481" s="23"/>
      <c r="Q481" s="23"/>
      <c r="R481" s="23"/>
    </row>
    <row r="482" spans="14:18" ht="12.75">
      <c r="N482" s="23"/>
      <c r="O482" s="23"/>
      <c r="P482" s="23"/>
      <c r="Q482" s="23"/>
      <c r="R482" s="23"/>
    </row>
    <row r="483" spans="14:18" ht="12.75">
      <c r="N483" s="23"/>
      <c r="O483" s="23"/>
      <c r="P483" s="23"/>
      <c r="Q483" s="23"/>
      <c r="R483" s="23"/>
    </row>
    <row r="484" spans="14:18" ht="12.75">
      <c r="N484" s="23"/>
      <c r="O484" s="23"/>
      <c r="P484" s="23"/>
      <c r="Q484" s="23"/>
      <c r="R484" s="23"/>
    </row>
    <row r="485" spans="14:18" ht="12.75">
      <c r="N485" s="23"/>
      <c r="O485" s="23"/>
      <c r="P485" s="23"/>
      <c r="Q485" s="23"/>
      <c r="R485" s="23"/>
    </row>
    <row r="486" spans="14:18" ht="12.75">
      <c r="N486" s="23"/>
      <c r="O486" s="23"/>
      <c r="P486" s="23"/>
      <c r="Q486" s="23"/>
      <c r="R486" s="23"/>
    </row>
    <row r="487" spans="14:18" ht="12.75">
      <c r="N487" s="23"/>
      <c r="O487" s="23"/>
      <c r="P487" s="23"/>
      <c r="Q487" s="23"/>
      <c r="R487" s="23"/>
    </row>
    <row r="488" spans="14:18" ht="12.75">
      <c r="N488" s="23"/>
      <c r="O488" s="23"/>
      <c r="P488" s="23"/>
      <c r="Q488" s="23"/>
      <c r="R488" s="23"/>
    </row>
    <row r="489" spans="14:18" ht="12.75">
      <c r="N489" s="23"/>
      <c r="O489" s="23"/>
      <c r="P489" s="23"/>
      <c r="Q489" s="23"/>
      <c r="R489" s="23"/>
    </row>
    <row r="490" spans="14:18" ht="12.75">
      <c r="N490" s="23"/>
      <c r="O490" s="23"/>
      <c r="P490" s="23"/>
      <c r="Q490" s="23"/>
      <c r="R490" s="23"/>
    </row>
    <row r="491" spans="14:18" ht="12.75">
      <c r="N491" s="23"/>
      <c r="O491" s="23"/>
      <c r="P491" s="23"/>
      <c r="Q491" s="23"/>
      <c r="R491" s="23"/>
    </row>
    <row r="492" spans="14:18" ht="12.75">
      <c r="N492" s="23"/>
      <c r="O492" s="23"/>
      <c r="P492" s="23"/>
      <c r="Q492" s="23"/>
      <c r="R492" s="23"/>
    </row>
    <row r="493" spans="14:18" ht="12.75">
      <c r="N493" s="23"/>
      <c r="O493" s="23"/>
      <c r="P493" s="23"/>
      <c r="Q493" s="23"/>
      <c r="R493" s="23"/>
    </row>
    <row r="494" spans="14:18" ht="12.75">
      <c r="N494" s="23"/>
      <c r="O494" s="23"/>
      <c r="P494" s="23"/>
      <c r="Q494" s="23"/>
      <c r="R494" s="23"/>
    </row>
    <row r="495" spans="14:18" ht="12.75">
      <c r="N495" s="23"/>
      <c r="O495" s="23"/>
      <c r="P495" s="23"/>
      <c r="Q495" s="23"/>
      <c r="R495" s="23"/>
    </row>
    <row r="496" spans="14:18" ht="12.75">
      <c r="N496" s="23"/>
      <c r="O496" s="23"/>
      <c r="P496" s="23"/>
      <c r="Q496" s="23"/>
      <c r="R496" s="23"/>
    </row>
    <row r="497" spans="14:18" ht="12.75">
      <c r="N497" s="23"/>
      <c r="O497" s="23"/>
      <c r="P497" s="23"/>
      <c r="Q497" s="23"/>
      <c r="R497" s="23"/>
    </row>
    <row r="498" spans="14:18" ht="12.75">
      <c r="N498" s="23"/>
      <c r="O498" s="23"/>
      <c r="P498" s="23"/>
      <c r="Q498" s="23"/>
      <c r="R498" s="23"/>
    </row>
    <row r="499" spans="14:18" ht="12.75">
      <c r="N499" s="23"/>
      <c r="O499" s="23"/>
      <c r="P499" s="23"/>
      <c r="Q499" s="23"/>
      <c r="R499" s="23"/>
    </row>
    <row r="500" spans="14:18" ht="12.75">
      <c r="N500" s="23"/>
      <c r="O500" s="23"/>
      <c r="P500" s="23"/>
      <c r="Q500" s="23"/>
      <c r="R500" s="23"/>
    </row>
    <row r="501" spans="14:18" ht="12.75">
      <c r="N501" s="23"/>
      <c r="O501" s="23"/>
      <c r="P501" s="23"/>
      <c r="Q501" s="23"/>
      <c r="R501" s="23"/>
    </row>
    <row r="502" spans="14:18" ht="12.75">
      <c r="N502" s="23"/>
      <c r="O502" s="23"/>
      <c r="P502" s="23"/>
      <c r="Q502" s="23"/>
      <c r="R502" s="23"/>
    </row>
    <row r="503" spans="14:18" ht="12.75">
      <c r="N503" s="23"/>
      <c r="O503" s="23"/>
      <c r="P503" s="23"/>
      <c r="Q503" s="23"/>
      <c r="R503" s="23"/>
    </row>
    <row r="504" spans="14:18" ht="12.75">
      <c r="N504" s="23"/>
      <c r="O504" s="23"/>
      <c r="P504" s="23"/>
      <c r="Q504" s="23"/>
      <c r="R504" s="23"/>
    </row>
    <row r="505" spans="14:18" ht="12.75">
      <c r="N505" s="23"/>
      <c r="O505" s="23"/>
      <c r="P505" s="23"/>
      <c r="Q505" s="23"/>
      <c r="R505" s="23"/>
    </row>
    <row r="506" spans="14:18" ht="12.75">
      <c r="N506" s="23"/>
      <c r="O506" s="23"/>
      <c r="P506" s="23"/>
      <c r="Q506" s="23"/>
      <c r="R506" s="23"/>
    </row>
    <row r="507" spans="14:18" ht="12.75">
      <c r="N507" s="23"/>
      <c r="O507" s="23"/>
      <c r="P507" s="23"/>
      <c r="Q507" s="23"/>
      <c r="R507" s="23"/>
    </row>
    <row r="508" spans="14:18" ht="12.75">
      <c r="N508" s="23"/>
      <c r="O508" s="23"/>
      <c r="P508" s="23"/>
      <c r="Q508" s="23"/>
      <c r="R508" s="23"/>
    </row>
    <row r="509" spans="14:18" ht="12.75">
      <c r="N509" s="23"/>
      <c r="O509" s="23"/>
      <c r="P509" s="23"/>
      <c r="Q509" s="23"/>
      <c r="R509" s="23"/>
    </row>
    <row r="510" spans="14:18" ht="12.75">
      <c r="N510" s="23"/>
      <c r="O510" s="23"/>
      <c r="P510" s="23"/>
      <c r="Q510" s="23"/>
      <c r="R510" s="23"/>
    </row>
    <row r="511" spans="14:18" ht="12.75">
      <c r="N511" s="23"/>
      <c r="O511" s="23"/>
      <c r="P511" s="23"/>
      <c r="Q511" s="23"/>
      <c r="R511" s="23"/>
    </row>
    <row r="512" spans="14:18" ht="12.75">
      <c r="N512" s="23"/>
      <c r="O512" s="23"/>
      <c r="P512" s="23"/>
      <c r="Q512" s="23"/>
      <c r="R512" s="23"/>
    </row>
    <row r="513" spans="14:18" ht="12.75">
      <c r="N513" s="23"/>
      <c r="O513" s="23"/>
      <c r="P513" s="23"/>
      <c r="Q513" s="23"/>
      <c r="R513" s="23"/>
    </row>
    <row r="514" spans="14:18" ht="12.75">
      <c r="N514" s="23"/>
      <c r="O514" s="23"/>
      <c r="P514" s="23"/>
      <c r="Q514" s="23"/>
      <c r="R514" s="23"/>
    </row>
    <row r="515" spans="14:18" ht="12.75">
      <c r="N515" s="23"/>
      <c r="O515" s="23"/>
      <c r="P515" s="23"/>
      <c r="Q515" s="23"/>
      <c r="R515" s="23"/>
    </row>
    <row r="516" spans="14:18" ht="12.75">
      <c r="N516" s="23"/>
      <c r="O516" s="23"/>
      <c r="P516" s="23"/>
      <c r="Q516" s="23"/>
      <c r="R516" s="23"/>
    </row>
    <row r="517" spans="14:18" ht="12.75">
      <c r="N517" s="23"/>
      <c r="O517" s="23"/>
      <c r="P517" s="23"/>
      <c r="Q517" s="23"/>
      <c r="R517" s="23"/>
    </row>
    <row r="518" spans="14:18" ht="12.75">
      <c r="N518" s="23"/>
      <c r="O518" s="23"/>
      <c r="P518" s="23"/>
      <c r="Q518" s="23"/>
      <c r="R518" s="23"/>
    </row>
    <row r="519" spans="14:18" ht="12.75">
      <c r="N519" s="23"/>
      <c r="O519" s="23"/>
      <c r="P519" s="23"/>
      <c r="Q519" s="23"/>
      <c r="R519" s="23"/>
    </row>
    <row r="520" spans="14:18" ht="12.75">
      <c r="N520" s="23"/>
      <c r="O520" s="23"/>
      <c r="P520" s="23"/>
      <c r="Q520" s="23"/>
      <c r="R520" s="23"/>
    </row>
    <row r="521" spans="14:18" ht="12.75">
      <c r="N521" s="23"/>
      <c r="O521" s="23"/>
      <c r="P521" s="23"/>
      <c r="Q521" s="23"/>
      <c r="R521" s="23"/>
    </row>
    <row r="522" spans="14:18" ht="12.75">
      <c r="N522" s="23"/>
      <c r="O522" s="23"/>
      <c r="P522" s="23"/>
      <c r="Q522" s="23"/>
      <c r="R522" s="23"/>
    </row>
    <row r="523" spans="14:18" ht="12.75">
      <c r="N523" s="23"/>
      <c r="O523" s="23"/>
      <c r="P523" s="23"/>
      <c r="Q523" s="23"/>
      <c r="R523" s="23"/>
    </row>
    <row r="524" spans="14:18" ht="12.75">
      <c r="N524" s="23"/>
      <c r="O524" s="23"/>
      <c r="P524" s="23"/>
      <c r="Q524" s="23"/>
      <c r="R524" s="23"/>
    </row>
    <row r="525" spans="14:18" ht="12.75">
      <c r="N525" s="23"/>
      <c r="O525" s="23"/>
      <c r="P525" s="23"/>
      <c r="Q525" s="23"/>
      <c r="R525" s="23"/>
    </row>
    <row r="526" spans="14:18" ht="12.75">
      <c r="N526" s="23"/>
      <c r="O526" s="23"/>
      <c r="P526" s="23"/>
      <c r="Q526" s="23"/>
      <c r="R526" s="23"/>
    </row>
    <row r="527" spans="14:18" ht="12.75">
      <c r="N527" s="23"/>
      <c r="O527" s="23"/>
      <c r="P527" s="23"/>
      <c r="Q527" s="23"/>
      <c r="R527" s="23"/>
    </row>
    <row r="528" spans="14:18" ht="12.75">
      <c r="N528" s="23"/>
      <c r="O528" s="23"/>
      <c r="P528" s="23"/>
      <c r="Q528" s="23"/>
      <c r="R528" s="23"/>
    </row>
    <row r="529" spans="14:18" ht="12.75">
      <c r="N529" s="23"/>
      <c r="O529" s="23"/>
      <c r="P529" s="23"/>
      <c r="Q529" s="23"/>
      <c r="R529" s="23"/>
    </row>
    <row r="530" spans="14:18" ht="12.75">
      <c r="N530" s="23"/>
      <c r="O530" s="23"/>
      <c r="P530" s="23"/>
      <c r="Q530" s="23"/>
      <c r="R530" s="23"/>
    </row>
    <row r="531" spans="14:18" ht="12.75">
      <c r="N531" s="23"/>
      <c r="O531" s="23"/>
      <c r="P531" s="23"/>
      <c r="Q531" s="23"/>
      <c r="R531" s="23"/>
    </row>
    <row r="532" spans="14:18" ht="12.75">
      <c r="N532" s="23"/>
      <c r="O532" s="23"/>
      <c r="P532" s="23"/>
      <c r="Q532" s="23"/>
      <c r="R532" s="23"/>
    </row>
    <row r="533" spans="14:18" ht="12.75">
      <c r="N533" s="23"/>
      <c r="O533" s="23"/>
      <c r="P533" s="23"/>
      <c r="Q533" s="23"/>
      <c r="R533" s="23"/>
    </row>
    <row r="534" spans="14:18" ht="12.75">
      <c r="N534" s="23"/>
      <c r="O534" s="23"/>
      <c r="P534" s="23"/>
      <c r="Q534" s="23"/>
      <c r="R534" s="23"/>
    </row>
    <row r="535" spans="14:18" ht="12.75">
      <c r="N535" s="23"/>
      <c r="O535" s="23"/>
      <c r="P535" s="23"/>
      <c r="Q535" s="23"/>
      <c r="R535" s="23"/>
    </row>
    <row r="536" spans="14:18" ht="12.75">
      <c r="N536" s="23"/>
      <c r="O536" s="23"/>
      <c r="P536" s="23"/>
      <c r="Q536" s="23"/>
      <c r="R536" s="23"/>
    </row>
    <row r="537" spans="14:18" ht="12.75">
      <c r="N537" s="23"/>
      <c r="O537" s="23"/>
      <c r="P537" s="23"/>
      <c r="Q537" s="23"/>
      <c r="R537" s="23"/>
    </row>
    <row r="538" spans="14:18" ht="12.75">
      <c r="N538" s="23"/>
      <c r="O538" s="23"/>
      <c r="P538" s="23"/>
      <c r="Q538" s="23"/>
      <c r="R538" s="23"/>
    </row>
    <row r="539" spans="14:18" ht="12.75">
      <c r="N539" s="23"/>
      <c r="O539" s="23"/>
      <c r="P539" s="23"/>
      <c r="Q539" s="23"/>
      <c r="R539" s="23"/>
    </row>
    <row r="540" spans="14:18" ht="12.75">
      <c r="N540" s="23"/>
      <c r="O540" s="23"/>
      <c r="P540" s="23"/>
      <c r="Q540" s="23"/>
      <c r="R540" s="23"/>
    </row>
    <row r="541" spans="14:18" ht="12.75">
      <c r="N541" s="23"/>
      <c r="O541" s="23"/>
      <c r="P541" s="23"/>
      <c r="Q541" s="23"/>
      <c r="R541" s="23"/>
    </row>
    <row r="542" spans="14:18" ht="12.75">
      <c r="N542" s="23"/>
      <c r="O542" s="23"/>
      <c r="P542" s="23"/>
      <c r="Q542" s="23"/>
      <c r="R542" s="23"/>
    </row>
    <row r="543" spans="14:18" ht="12.75">
      <c r="N543" s="23"/>
      <c r="O543" s="23"/>
      <c r="P543" s="23"/>
      <c r="Q543" s="23"/>
      <c r="R543" s="23"/>
    </row>
    <row r="544" spans="14:18" ht="12.75">
      <c r="N544" s="23"/>
      <c r="O544" s="23"/>
      <c r="P544" s="23"/>
      <c r="Q544" s="23"/>
      <c r="R544" s="23"/>
    </row>
    <row r="545" spans="14:18" ht="12.75">
      <c r="N545" s="23"/>
      <c r="O545" s="23"/>
      <c r="P545" s="23"/>
      <c r="Q545" s="23"/>
      <c r="R545" s="23"/>
    </row>
    <row r="546" spans="14:18" ht="12.75">
      <c r="N546" s="23"/>
      <c r="O546" s="23"/>
      <c r="P546" s="23"/>
      <c r="Q546" s="23"/>
      <c r="R546" s="23"/>
    </row>
    <row r="547" spans="14:18" ht="12.75">
      <c r="N547" s="23"/>
      <c r="O547" s="23"/>
      <c r="P547" s="23"/>
      <c r="Q547" s="23"/>
      <c r="R547" s="23"/>
    </row>
    <row r="548" spans="14:18" ht="12.75">
      <c r="N548" s="23"/>
      <c r="O548" s="23"/>
      <c r="P548" s="23"/>
      <c r="Q548" s="23"/>
      <c r="R548" s="23"/>
    </row>
    <row r="549" spans="14:18" ht="12.75">
      <c r="N549" s="23"/>
      <c r="O549" s="23"/>
      <c r="P549" s="23"/>
      <c r="Q549" s="23"/>
      <c r="R549" s="23"/>
    </row>
    <row r="550" spans="14:18" ht="12.75">
      <c r="N550" s="23"/>
      <c r="O550" s="23"/>
      <c r="P550" s="23"/>
      <c r="Q550" s="23"/>
      <c r="R550" s="23"/>
    </row>
    <row r="551" spans="14:18" ht="12.75">
      <c r="N551" s="23"/>
      <c r="O551" s="23"/>
      <c r="P551" s="23"/>
      <c r="Q551" s="23"/>
      <c r="R551" s="23"/>
    </row>
    <row r="552" spans="14:18" ht="12.75">
      <c r="N552" s="23"/>
      <c r="O552" s="23"/>
      <c r="P552" s="23"/>
      <c r="Q552" s="23"/>
      <c r="R552" s="23"/>
    </row>
    <row r="553" spans="14:18" ht="12.75">
      <c r="N553" s="23"/>
      <c r="O553" s="23"/>
      <c r="P553" s="23"/>
      <c r="Q553" s="23"/>
      <c r="R553" s="23"/>
    </row>
    <row r="554" spans="14:18" ht="12.75">
      <c r="N554" s="23"/>
      <c r="O554" s="23"/>
      <c r="P554" s="23"/>
      <c r="Q554" s="23"/>
      <c r="R554" s="23"/>
    </row>
    <row r="555" spans="14:18" ht="12.75">
      <c r="N555" s="23"/>
      <c r="O555" s="23"/>
      <c r="P555" s="23"/>
      <c r="Q555" s="23"/>
      <c r="R555" s="23"/>
    </row>
    <row r="556" spans="14:18" ht="12.75">
      <c r="N556" s="23"/>
      <c r="O556" s="23"/>
      <c r="P556" s="23"/>
      <c r="Q556" s="23"/>
      <c r="R556" s="23"/>
    </row>
    <row r="557" spans="14:18" ht="12.75">
      <c r="N557" s="23"/>
      <c r="O557" s="23"/>
      <c r="P557" s="23"/>
      <c r="Q557" s="23"/>
      <c r="R557" s="23"/>
    </row>
    <row r="558" spans="14:18" ht="12.75">
      <c r="N558" s="23"/>
      <c r="O558" s="23"/>
      <c r="P558" s="23"/>
      <c r="Q558" s="23"/>
      <c r="R558" s="23"/>
    </row>
    <row r="559" spans="14:18" ht="12.75">
      <c r="N559" s="23"/>
      <c r="O559" s="23"/>
      <c r="P559" s="23"/>
      <c r="Q559" s="23"/>
      <c r="R559" s="23"/>
    </row>
    <row r="560" spans="14:18" ht="12.75">
      <c r="N560" s="23"/>
      <c r="O560" s="23"/>
      <c r="P560" s="23"/>
      <c r="Q560" s="23"/>
      <c r="R560" s="23"/>
    </row>
    <row r="561" spans="14:18" ht="12.75">
      <c r="N561" s="23"/>
      <c r="O561" s="23"/>
      <c r="P561" s="23"/>
      <c r="Q561" s="23"/>
      <c r="R561" s="23"/>
    </row>
    <row r="562" spans="14:18" ht="12.75">
      <c r="N562" s="23"/>
      <c r="O562" s="23"/>
      <c r="P562" s="23"/>
      <c r="Q562" s="23"/>
      <c r="R562" s="23"/>
    </row>
    <row r="563" spans="14:18" ht="12.75">
      <c r="N563" s="23"/>
      <c r="O563" s="23"/>
      <c r="P563" s="23"/>
      <c r="Q563" s="23"/>
      <c r="R563" s="23"/>
    </row>
    <row r="564" spans="14:18" ht="12.75">
      <c r="N564" s="23"/>
      <c r="O564" s="23"/>
      <c r="P564" s="23"/>
      <c r="Q564" s="23"/>
      <c r="R564" s="23"/>
    </row>
    <row r="565" spans="14:18" ht="12.75">
      <c r="N565" s="23"/>
      <c r="O565" s="23"/>
      <c r="P565" s="23"/>
      <c r="Q565" s="23"/>
      <c r="R565" s="23"/>
    </row>
    <row r="566" spans="14:18" ht="12.75">
      <c r="N566" s="23"/>
      <c r="O566" s="23"/>
      <c r="P566" s="23"/>
      <c r="Q566" s="23"/>
      <c r="R566" s="23"/>
    </row>
    <row r="567" spans="14:18" ht="12.75">
      <c r="N567" s="23"/>
      <c r="O567" s="23"/>
      <c r="P567" s="23"/>
      <c r="Q567" s="23"/>
      <c r="R567" s="23"/>
    </row>
    <row r="568" spans="14:18" ht="12.75">
      <c r="N568" s="23"/>
      <c r="O568" s="23"/>
      <c r="P568" s="23"/>
      <c r="Q568" s="23"/>
      <c r="R568" s="23"/>
    </row>
    <row r="569" spans="14:18" ht="12.75">
      <c r="N569" s="23"/>
      <c r="O569" s="23"/>
      <c r="P569" s="23"/>
      <c r="Q569" s="23"/>
      <c r="R569" s="23"/>
    </row>
    <row r="570" spans="14:18" ht="12.75">
      <c r="N570" s="23"/>
      <c r="O570" s="23"/>
      <c r="P570" s="23"/>
      <c r="Q570" s="23"/>
      <c r="R570" s="23"/>
    </row>
    <row r="571" spans="14:18" ht="12.75">
      <c r="N571" s="23"/>
      <c r="O571" s="23"/>
      <c r="P571" s="23"/>
      <c r="Q571" s="23"/>
      <c r="R571" s="23"/>
    </row>
    <row r="572" spans="14:18" ht="12.75">
      <c r="N572" s="23"/>
      <c r="O572" s="23"/>
      <c r="P572" s="23"/>
      <c r="Q572" s="23"/>
      <c r="R572" s="23"/>
    </row>
    <row r="573" spans="14:18" ht="12.75">
      <c r="N573" s="23"/>
      <c r="O573" s="23"/>
      <c r="P573" s="23"/>
      <c r="Q573" s="23"/>
      <c r="R573" s="23"/>
    </row>
    <row r="574" spans="14:18" ht="12.75">
      <c r="N574" s="23"/>
      <c r="O574" s="23"/>
      <c r="P574" s="23"/>
      <c r="Q574" s="23"/>
      <c r="R574" s="23"/>
    </row>
    <row r="575" spans="14:18" ht="12.75">
      <c r="N575" s="23"/>
      <c r="O575" s="23"/>
      <c r="P575" s="23"/>
      <c r="Q575" s="23"/>
      <c r="R575" s="23"/>
    </row>
    <row r="576" spans="14:18" ht="12.75">
      <c r="N576" s="23"/>
      <c r="O576" s="23"/>
      <c r="P576" s="23"/>
      <c r="Q576" s="23"/>
      <c r="R576" s="23"/>
    </row>
    <row r="577" spans="14:18" ht="12.75">
      <c r="N577" s="23"/>
      <c r="O577" s="23"/>
      <c r="P577" s="23"/>
      <c r="Q577" s="23"/>
      <c r="R577" s="23"/>
    </row>
    <row r="578" spans="14:18" ht="12.75">
      <c r="N578" s="23"/>
      <c r="O578" s="23"/>
      <c r="P578" s="23"/>
      <c r="Q578" s="23"/>
      <c r="R578" s="23"/>
    </row>
    <row r="579" spans="14:18" ht="12.75">
      <c r="N579" s="23"/>
      <c r="O579" s="23"/>
      <c r="P579" s="23"/>
      <c r="Q579" s="23"/>
      <c r="R579" s="23"/>
    </row>
    <row r="580" spans="14:18" ht="12.75">
      <c r="N580" s="23"/>
      <c r="O580" s="23"/>
      <c r="P580" s="23"/>
      <c r="Q580" s="23"/>
      <c r="R580" s="23"/>
    </row>
    <row r="581" spans="14:18" ht="12.75">
      <c r="N581" s="23"/>
      <c r="O581" s="23"/>
      <c r="P581" s="23"/>
      <c r="Q581" s="23"/>
      <c r="R581" s="23"/>
    </row>
    <row r="582" spans="14:18" ht="12.75">
      <c r="N582" s="23"/>
      <c r="O582" s="23"/>
      <c r="P582" s="23"/>
      <c r="Q582" s="23"/>
      <c r="R582" s="23"/>
    </row>
    <row r="583" spans="14:18" ht="12.75">
      <c r="N583" s="23"/>
      <c r="O583" s="23"/>
      <c r="P583" s="23"/>
      <c r="Q583" s="23"/>
      <c r="R583" s="23"/>
    </row>
    <row r="584" spans="14:18" ht="12.75">
      <c r="N584" s="23"/>
      <c r="O584" s="23"/>
      <c r="P584" s="23"/>
      <c r="Q584" s="23"/>
      <c r="R584" s="23"/>
    </row>
    <row r="585" spans="14:18" ht="12.75">
      <c r="N585" s="23"/>
      <c r="O585" s="23"/>
      <c r="P585" s="23"/>
      <c r="Q585" s="23"/>
      <c r="R585" s="23"/>
    </row>
    <row r="586" spans="14:18" ht="12.75">
      <c r="N586" s="23"/>
      <c r="O586" s="23"/>
      <c r="P586" s="23"/>
      <c r="Q586" s="23"/>
      <c r="R586" s="23"/>
    </row>
    <row r="587" spans="14:18" ht="12.75">
      <c r="N587" s="23"/>
      <c r="O587" s="23"/>
      <c r="P587" s="23"/>
      <c r="Q587" s="23"/>
      <c r="R587" s="23"/>
    </row>
    <row r="588" spans="14:18" ht="12.75">
      <c r="N588" s="23"/>
      <c r="O588" s="23"/>
      <c r="P588" s="23"/>
      <c r="Q588" s="23"/>
      <c r="R588" s="23"/>
    </row>
    <row r="589" spans="14:18" ht="12.75">
      <c r="N589" s="23"/>
      <c r="O589" s="23"/>
      <c r="P589" s="23"/>
      <c r="Q589" s="23"/>
      <c r="R589" s="23"/>
    </row>
    <row r="590" spans="14:18" ht="12.75">
      <c r="N590" s="23"/>
      <c r="O590" s="23"/>
      <c r="P590" s="23"/>
      <c r="Q590" s="23"/>
      <c r="R590" s="23"/>
    </row>
    <row r="591" spans="14:18" ht="12.75">
      <c r="N591" s="23"/>
      <c r="O591" s="23"/>
      <c r="P591" s="23"/>
      <c r="Q591" s="23"/>
      <c r="R591" s="23"/>
    </row>
    <row r="592" spans="14:18" ht="12.75">
      <c r="N592" s="23"/>
      <c r="O592" s="23"/>
      <c r="P592" s="23"/>
      <c r="Q592" s="23"/>
      <c r="R592" s="23"/>
    </row>
    <row r="593" spans="14:18" ht="12.75">
      <c r="N593" s="23"/>
      <c r="O593" s="23"/>
      <c r="P593" s="23"/>
      <c r="Q593" s="23"/>
      <c r="R593" s="23"/>
    </row>
    <row r="594" spans="14:18" ht="12.75">
      <c r="N594" s="23"/>
      <c r="O594" s="23"/>
      <c r="P594" s="23"/>
      <c r="Q594" s="23"/>
      <c r="R594" s="23"/>
    </row>
    <row r="595" spans="14:18" ht="12.75">
      <c r="N595" s="23"/>
      <c r="O595" s="23"/>
      <c r="P595" s="23"/>
      <c r="Q595" s="23"/>
      <c r="R595" s="23"/>
    </row>
    <row r="596" spans="14:18" ht="12.75">
      <c r="N596" s="23"/>
      <c r="O596" s="23"/>
      <c r="P596" s="23"/>
      <c r="Q596" s="23"/>
      <c r="R596" s="23"/>
    </row>
    <row r="597" spans="14:18" ht="12.75">
      <c r="N597" s="23"/>
      <c r="O597" s="23"/>
      <c r="P597" s="23"/>
      <c r="Q597" s="23"/>
      <c r="R597" s="23"/>
    </row>
    <row r="598" spans="14:18" ht="12.75">
      <c r="N598" s="23"/>
      <c r="O598" s="23"/>
      <c r="P598" s="23"/>
      <c r="Q598" s="23"/>
      <c r="R598" s="23"/>
    </row>
    <row r="599" spans="14:18" ht="12.75">
      <c r="N599" s="23"/>
      <c r="O599" s="23"/>
      <c r="P599" s="23"/>
      <c r="Q599" s="23"/>
      <c r="R599" s="23"/>
    </row>
    <row r="600" spans="14:18" ht="12.75">
      <c r="N600" s="23"/>
      <c r="O600" s="23"/>
      <c r="P600" s="23"/>
      <c r="Q600" s="23"/>
      <c r="R600" s="23"/>
    </row>
    <row r="601" spans="14:18" ht="12.75">
      <c r="N601" s="23"/>
      <c r="O601" s="23"/>
      <c r="P601" s="23"/>
      <c r="Q601" s="23"/>
      <c r="R601" s="23"/>
    </row>
    <row r="602" spans="14:18" ht="12.75">
      <c r="N602" s="23"/>
      <c r="O602" s="23"/>
      <c r="P602" s="23"/>
      <c r="Q602" s="23"/>
      <c r="R602" s="23"/>
    </row>
    <row r="603" spans="14:18" ht="12.75">
      <c r="N603" s="23"/>
      <c r="O603" s="23"/>
      <c r="P603" s="23"/>
      <c r="Q603" s="23"/>
      <c r="R603" s="23"/>
    </row>
    <row r="604" spans="14:18" ht="12.75">
      <c r="N604" s="23"/>
      <c r="O604" s="23"/>
      <c r="P604" s="23"/>
      <c r="Q604" s="23"/>
      <c r="R604" s="23"/>
    </row>
    <row r="605" spans="14:18" ht="12.75">
      <c r="N605" s="23"/>
      <c r="O605" s="23"/>
      <c r="P605" s="23"/>
      <c r="Q605" s="23"/>
      <c r="R605" s="23"/>
    </row>
    <row r="606" spans="14:18" ht="12.75">
      <c r="N606" s="23"/>
      <c r="O606" s="23"/>
      <c r="P606" s="23"/>
      <c r="Q606" s="23"/>
      <c r="R606" s="23"/>
    </row>
    <row r="607" spans="14:18" ht="12.75">
      <c r="N607" s="23"/>
      <c r="O607" s="23"/>
      <c r="P607" s="23"/>
      <c r="Q607" s="23"/>
      <c r="R607" s="23"/>
    </row>
    <row r="608" spans="14:18" ht="12.75">
      <c r="N608" s="23"/>
      <c r="O608" s="23"/>
      <c r="P608" s="23"/>
      <c r="Q608" s="23"/>
      <c r="R608" s="23"/>
    </row>
    <row r="609" spans="14:18" ht="12.75">
      <c r="N609" s="23"/>
      <c r="O609" s="23"/>
      <c r="P609" s="23"/>
      <c r="Q609" s="23"/>
      <c r="R609" s="23"/>
    </row>
    <row r="610" spans="14:18" ht="12.75">
      <c r="N610" s="23"/>
      <c r="O610" s="23"/>
      <c r="P610" s="23"/>
      <c r="Q610" s="23"/>
      <c r="R610" s="23"/>
    </row>
    <row r="611" spans="14:18" ht="12.75">
      <c r="N611" s="23"/>
      <c r="O611" s="23"/>
      <c r="P611" s="23"/>
      <c r="Q611" s="23"/>
      <c r="R611" s="23"/>
    </row>
    <row r="612" spans="14:18" ht="12.75">
      <c r="N612" s="23"/>
      <c r="O612" s="23"/>
      <c r="P612" s="23"/>
      <c r="Q612" s="23"/>
      <c r="R612" s="23"/>
    </row>
    <row r="613" spans="14:18" ht="12.75">
      <c r="N613" s="23"/>
      <c r="O613" s="23"/>
      <c r="P613" s="23"/>
      <c r="Q613" s="23"/>
      <c r="R613" s="23"/>
    </row>
    <row r="614" spans="14:18" ht="12.75">
      <c r="N614" s="23"/>
      <c r="O614" s="23"/>
      <c r="P614" s="23"/>
      <c r="Q614" s="23"/>
      <c r="R614" s="23"/>
    </row>
    <row r="615" spans="14:18" ht="12.75">
      <c r="N615" s="23"/>
      <c r="O615" s="23"/>
      <c r="P615" s="23"/>
      <c r="Q615" s="23"/>
      <c r="R615" s="23"/>
    </row>
    <row r="616" spans="14:18" ht="12.75">
      <c r="N616" s="23"/>
      <c r="O616" s="23"/>
      <c r="P616" s="23"/>
      <c r="Q616" s="23"/>
      <c r="R616" s="23"/>
    </row>
    <row r="617" spans="14:18" ht="12.75">
      <c r="N617" s="23"/>
      <c r="O617" s="23"/>
      <c r="P617" s="23"/>
      <c r="Q617" s="23"/>
      <c r="R617" s="23"/>
    </row>
    <row r="618" spans="14:18" ht="12.75">
      <c r="N618" s="23"/>
      <c r="O618" s="23"/>
      <c r="P618" s="23"/>
      <c r="Q618" s="23"/>
      <c r="R618" s="23"/>
    </row>
    <row r="619" spans="14:18" ht="12.75">
      <c r="N619" s="23"/>
      <c r="O619" s="23"/>
      <c r="P619" s="23"/>
      <c r="Q619" s="23"/>
      <c r="R619" s="23"/>
    </row>
    <row r="620" spans="14:18" ht="12.75">
      <c r="N620" s="23"/>
      <c r="O620" s="23"/>
      <c r="P620" s="23"/>
      <c r="Q620" s="23"/>
      <c r="R620" s="23"/>
    </row>
    <row r="621" spans="14:18" ht="12.75">
      <c r="N621" s="23"/>
      <c r="O621" s="23"/>
      <c r="P621" s="23"/>
      <c r="Q621" s="23"/>
      <c r="R621" s="23"/>
    </row>
    <row r="622" spans="14:18" ht="12.75">
      <c r="N622" s="23"/>
      <c r="O622" s="23"/>
      <c r="P622" s="23"/>
      <c r="Q622" s="23"/>
      <c r="R622" s="23"/>
    </row>
    <row r="623" spans="14:18" ht="12.75">
      <c r="N623" s="23"/>
      <c r="O623" s="23"/>
      <c r="P623" s="23"/>
      <c r="Q623" s="23"/>
      <c r="R623" s="23"/>
    </row>
    <row r="624" spans="14:18" ht="12.75">
      <c r="N624" s="23"/>
      <c r="O624" s="23"/>
      <c r="P624" s="23"/>
      <c r="Q624" s="23"/>
      <c r="R624" s="23"/>
    </row>
    <row r="625" spans="14:18" ht="12.75">
      <c r="N625" s="23"/>
      <c r="O625" s="23"/>
      <c r="P625" s="23"/>
      <c r="Q625" s="23"/>
      <c r="R625" s="23"/>
    </row>
    <row r="626" spans="14:18" ht="12.75">
      <c r="N626" s="23"/>
      <c r="O626" s="23"/>
      <c r="P626" s="23"/>
      <c r="Q626" s="23"/>
      <c r="R626" s="23"/>
    </row>
    <row r="627" spans="14:18" ht="12.75">
      <c r="N627" s="23"/>
      <c r="O627" s="23"/>
      <c r="P627" s="23"/>
      <c r="Q627" s="23"/>
      <c r="R627" s="23"/>
    </row>
    <row r="628" spans="14:18" ht="12.75">
      <c r="N628" s="23"/>
      <c r="O628" s="23"/>
      <c r="P628" s="23"/>
      <c r="Q628" s="23"/>
      <c r="R628" s="23"/>
    </row>
    <row r="629" spans="14:18" ht="12.75">
      <c r="N629" s="23"/>
      <c r="O629" s="23"/>
      <c r="P629" s="23"/>
      <c r="Q629" s="23"/>
      <c r="R629" s="23"/>
    </row>
    <row r="630" spans="14:18" ht="12.75">
      <c r="N630" s="23"/>
      <c r="O630" s="23"/>
      <c r="P630" s="23"/>
      <c r="Q630" s="23"/>
      <c r="R630" s="23"/>
    </row>
    <row r="631" spans="14:18" ht="12.75">
      <c r="N631" s="23"/>
      <c r="O631" s="23"/>
      <c r="P631" s="23"/>
      <c r="Q631" s="23"/>
      <c r="R631" s="23"/>
    </row>
    <row r="632" spans="14:18" ht="12.75">
      <c r="N632" s="23"/>
      <c r="O632" s="23"/>
      <c r="P632" s="23"/>
      <c r="Q632" s="23"/>
      <c r="R632" s="23"/>
    </row>
    <row r="633" spans="14:18" ht="12.75">
      <c r="N633" s="23"/>
      <c r="O633" s="23"/>
      <c r="P633" s="23"/>
      <c r="Q633" s="23"/>
      <c r="R633" s="23"/>
    </row>
    <row r="634" spans="14:18" ht="12.75">
      <c r="N634" s="23"/>
      <c r="O634" s="23"/>
      <c r="P634" s="23"/>
      <c r="Q634" s="23"/>
      <c r="R634" s="23"/>
    </row>
    <row r="635" spans="14:18" ht="12.75">
      <c r="N635" s="23"/>
      <c r="O635" s="23"/>
      <c r="P635" s="23"/>
      <c r="Q635" s="23"/>
      <c r="R635" s="23"/>
    </row>
    <row r="636" spans="14:18" ht="12.75">
      <c r="N636" s="23"/>
      <c r="O636" s="23"/>
      <c r="P636" s="23"/>
      <c r="Q636" s="23"/>
      <c r="R636" s="23"/>
    </row>
    <row r="637" spans="14:18" ht="12.75">
      <c r="N637" s="23"/>
      <c r="O637" s="23"/>
      <c r="P637" s="23"/>
      <c r="Q637" s="23"/>
      <c r="R637" s="23"/>
    </row>
    <row r="638" spans="14:18" ht="12.75">
      <c r="N638" s="23"/>
      <c r="O638" s="23"/>
      <c r="P638" s="23"/>
      <c r="Q638" s="23"/>
      <c r="R638" s="23"/>
    </row>
    <row r="639" spans="14:18" ht="12.75">
      <c r="N639" s="23"/>
      <c r="O639" s="23"/>
      <c r="P639" s="23"/>
      <c r="Q639" s="23"/>
      <c r="R639" s="23"/>
    </row>
    <row r="640" spans="14:18" ht="12.75">
      <c r="N640" s="23"/>
      <c r="O640" s="23"/>
      <c r="P640" s="23"/>
      <c r="Q640" s="23"/>
      <c r="R640" s="23"/>
    </row>
    <row r="641" spans="14:18" ht="12.75">
      <c r="N641" s="23"/>
      <c r="O641" s="23"/>
      <c r="P641" s="23"/>
      <c r="Q641" s="23"/>
      <c r="R641" s="23"/>
    </row>
    <row r="642" spans="14:18" ht="12.75">
      <c r="N642" s="23"/>
      <c r="O642" s="23"/>
      <c r="P642" s="23"/>
      <c r="Q642" s="23"/>
      <c r="R642" s="23"/>
    </row>
    <row r="643" spans="14:18" ht="12.75">
      <c r="N643" s="23"/>
      <c r="O643" s="23"/>
      <c r="P643" s="23"/>
      <c r="Q643" s="23"/>
      <c r="R643" s="23"/>
    </row>
    <row r="644" spans="14:18" ht="12.75">
      <c r="N644" s="23"/>
      <c r="O644" s="23"/>
      <c r="P644" s="23"/>
      <c r="Q644" s="23"/>
      <c r="R644" s="23"/>
    </row>
    <row r="645" spans="14:18" ht="12.75">
      <c r="N645" s="23"/>
      <c r="O645" s="23"/>
      <c r="P645" s="23"/>
      <c r="Q645" s="23"/>
      <c r="R645" s="23"/>
    </row>
    <row r="646" spans="14:18" ht="12.75">
      <c r="N646" s="23"/>
      <c r="O646" s="23"/>
      <c r="P646" s="23"/>
      <c r="Q646" s="23"/>
      <c r="R646" s="23"/>
    </row>
    <row r="647" spans="14:18" ht="12.75">
      <c r="N647" s="23"/>
      <c r="O647" s="23"/>
      <c r="P647" s="23"/>
      <c r="Q647" s="23"/>
      <c r="R647" s="23"/>
    </row>
    <row r="648" spans="14:18" ht="12.75">
      <c r="N648" s="23"/>
      <c r="O648" s="23"/>
      <c r="P648" s="23"/>
      <c r="Q648" s="23"/>
      <c r="R648" s="23"/>
    </row>
    <row r="649" spans="14:18" ht="12.75">
      <c r="N649" s="23"/>
      <c r="O649" s="23"/>
      <c r="P649" s="23"/>
      <c r="Q649" s="23"/>
      <c r="R649" s="23"/>
    </row>
    <row r="650" spans="14:18" ht="12.75">
      <c r="N650" s="23"/>
      <c r="O650" s="23"/>
      <c r="P650" s="23"/>
      <c r="Q650" s="23"/>
      <c r="R650" s="23"/>
    </row>
    <row r="651" spans="14:18" ht="12.75">
      <c r="N651" s="23"/>
      <c r="O651" s="23"/>
      <c r="P651" s="23"/>
      <c r="Q651" s="23"/>
      <c r="R651" s="23"/>
    </row>
    <row r="652" spans="14:18" ht="12.75">
      <c r="N652" s="23"/>
      <c r="O652" s="23"/>
      <c r="P652" s="23"/>
      <c r="Q652" s="23"/>
      <c r="R652" s="23"/>
    </row>
    <row r="653" spans="14:18" ht="12.75">
      <c r="N653" s="23"/>
      <c r="O653" s="23"/>
      <c r="P653" s="23"/>
      <c r="Q653" s="23"/>
      <c r="R653" s="23"/>
    </row>
    <row r="654" spans="14:18" ht="12.75">
      <c r="N654" s="23"/>
      <c r="O654" s="23"/>
      <c r="P654" s="23"/>
      <c r="Q654" s="23"/>
      <c r="R654" s="23"/>
    </row>
    <row r="655" spans="14:18" ht="12.75">
      <c r="N655" s="23"/>
      <c r="O655" s="23"/>
      <c r="P655" s="23"/>
      <c r="Q655" s="23"/>
      <c r="R655" s="23"/>
    </row>
    <row r="656" spans="14:18" ht="12.75">
      <c r="N656" s="23"/>
      <c r="O656" s="23"/>
      <c r="P656" s="23"/>
      <c r="Q656" s="23"/>
      <c r="R656" s="23"/>
    </row>
    <row r="657" spans="14:18" ht="12.75">
      <c r="N657" s="23"/>
      <c r="O657" s="23"/>
      <c r="P657" s="23"/>
      <c r="Q657" s="23"/>
      <c r="R657" s="23"/>
    </row>
    <row r="658" spans="14:18" ht="12.75">
      <c r="N658" s="23"/>
      <c r="O658" s="23"/>
      <c r="P658" s="23"/>
      <c r="Q658" s="23"/>
      <c r="R658" s="23"/>
    </row>
    <row r="659" spans="14:18" ht="12.75">
      <c r="N659" s="23"/>
      <c r="O659" s="23"/>
      <c r="P659" s="23"/>
      <c r="Q659" s="23"/>
      <c r="R659" s="23"/>
    </row>
    <row r="660" spans="14:18" ht="12.75">
      <c r="N660" s="23"/>
      <c r="O660" s="23"/>
      <c r="P660" s="23"/>
      <c r="Q660" s="23"/>
      <c r="R660" s="23"/>
    </row>
    <row r="661" spans="14:18" ht="12.75">
      <c r="N661" s="23"/>
      <c r="O661" s="23"/>
      <c r="P661" s="23"/>
      <c r="Q661" s="23"/>
      <c r="R661" s="23"/>
    </row>
    <row r="662" spans="14:18" ht="12.75">
      <c r="N662" s="23"/>
      <c r="O662" s="23"/>
      <c r="P662" s="23"/>
      <c r="Q662" s="23"/>
      <c r="R662" s="23"/>
    </row>
    <row r="663" spans="14:18" ht="12.75">
      <c r="N663" s="23"/>
      <c r="O663" s="23"/>
      <c r="P663" s="23"/>
      <c r="Q663" s="23"/>
      <c r="R663" s="23"/>
    </row>
    <row r="664" spans="14:18" ht="12.75">
      <c r="N664" s="23"/>
      <c r="O664" s="23"/>
      <c r="P664" s="23"/>
      <c r="Q664" s="23"/>
      <c r="R664" s="23"/>
    </row>
    <row r="665" spans="14:18" ht="12.75">
      <c r="N665" s="23"/>
      <c r="O665" s="23"/>
      <c r="P665" s="23"/>
      <c r="Q665" s="23"/>
      <c r="R665" s="23"/>
    </row>
    <row r="666" spans="14:18" ht="12.75">
      <c r="N666" s="23"/>
      <c r="O666" s="23"/>
      <c r="P666" s="23"/>
      <c r="Q666" s="23"/>
      <c r="R666" s="23"/>
    </row>
    <row r="667" spans="14:18" ht="12.75">
      <c r="N667" s="23"/>
      <c r="O667" s="23"/>
      <c r="P667" s="23"/>
      <c r="Q667" s="23"/>
      <c r="R667" s="23"/>
    </row>
    <row r="668" spans="14:18" ht="12.75">
      <c r="N668" s="23"/>
      <c r="O668" s="23"/>
      <c r="P668" s="23"/>
      <c r="Q668" s="23"/>
      <c r="R668" s="23"/>
    </row>
    <row r="669" spans="14:18" ht="12.75">
      <c r="N669" s="23"/>
      <c r="O669" s="23"/>
      <c r="P669" s="23"/>
      <c r="Q669" s="23"/>
      <c r="R669" s="23"/>
    </row>
    <row r="670" spans="14:18" ht="12.75">
      <c r="N670" s="23"/>
      <c r="O670" s="23"/>
      <c r="P670" s="23"/>
      <c r="Q670" s="23"/>
      <c r="R670" s="23"/>
    </row>
    <row r="671" spans="14:18" ht="12.75">
      <c r="N671" s="23"/>
      <c r="O671" s="23"/>
      <c r="P671" s="23"/>
      <c r="Q671" s="23"/>
      <c r="R671" s="23"/>
    </row>
    <row r="672" spans="14:18" ht="12.75">
      <c r="N672" s="23"/>
      <c r="O672" s="23"/>
      <c r="P672" s="23"/>
      <c r="Q672" s="23"/>
      <c r="R672" s="23"/>
    </row>
    <row r="673" spans="14:18" ht="12.75">
      <c r="N673" s="23"/>
      <c r="O673" s="23"/>
      <c r="P673" s="23"/>
      <c r="Q673" s="23"/>
      <c r="R673" s="23"/>
    </row>
    <row r="674" spans="14:18" ht="12.75">
      <c r="N674" s="23"/>
      <c r="O674" s="23"/>
      <c r="P674" s="23"/>
      <c r="Q674" s="23"/>
      <c r="R674" s="23"/>
    </row>
    <row r="675" spans="14:18" ht="12.75">
      <c r="N675" s="23"/>
      <c r="O675" s="23"/>
      <c r="P675" s="23"/>
      <c r="Q675" s="23"/>
      <c r="R675" s="23"/>
    </row>
    <row r="676" spans="14:18" ht="12.75">
      <c r="N676" s="23"/>
      <c r="O676" s="23"/>
      <c r="P676" s="23"/>
      <c r="Q676" s="23"/>
      <c r="R676" s="23"/>
    </row>
    <row r="677" spans="14:18" ht="12.75">
      <c r="N677" s="23"/>
      <c r="O677" s="23"/>
      <c r="P677" s="23"/>
      <c r="Q677" s="23"/>
      <c r="R677" s="23"/>
    </row>
    <row r="678" spans="14:18" ht="12.75">
      <c r="N678" s="23"/>
      <c r="O678" s="23"/>
      <c r="P678" s="23"/>
      <c r="Q678" s="23"/>
      <c r="R678" s="23"/>
    </row>
    <row r="679" spans="14:18" ht="12.75">
      <c r="N679" s="23"/>
      <c r="O679" s="23"/>
      <c r="P679" s="23"/>
      <c r="Q679" s="23"/>
      <c r="R679" s="23"/>
    </row>
    <row r="680" spans="14:18" ht="12.75">
      <c r="N680" s="23"/>
      <c r="O680" s="23"/>
      <c r="P680" s="23"/>
      <c r="Q680" s="23"/>
      <c r="R680" s="23"/>
    </row>
    <row r="681" spans="14:18" ht="12.75">
      <c r="N681" s="23"/>
      <c r="O681" s="23"/>
      <c r="P681" s="23"/>
      <c r="Q681" s="23"/>
      <c r="R681" s="23"/>
    </row>
    <row r="682" spans="14:18" ht="12.75">
      <c r="N682" s="23"/>
      <c r="O682" s="23"/>
      <c r="P682" s="23"/>
      <c r="Q682" s="23"/>
      <c r="R682" s="23"/>
    </row>
    <row r="683" spans="14:18" ht="12.75">
      <c r="N683" s="23"/>
      <c r="O683" s="23"/>
      <c r="P683" s="23"/>
      <c r="Q683" s="23"/>
      <c r="R683" s="23"/>
    </row>
    <row r="684" spans="14:18" ht="12.75">
      <c r="N684" s="23"/>
      <c r="O684" s="23"/>
      <c r="P684" s="23"/>
      <c r="Q684" s="23"/>
      <c r="R684" s="23"/>
    </row>
    <row r="685" spans="14:18" ht="12.75">
      <c r="N685" s="23"/>
      <c r="O685" s="23"/>
      <c r="P685" s="23"/>
      <c r="Q685" s="23"/>
      <c r="R685" s="23"/>
    </row>
    <row r="686" spans="14:18" ht="12.75">
      <c r="N686" s="23"/>
      <c r="O686" s="23"/>
      <c r="P686" s="23"/>
      <c r="Q686" s="23"/>
      <c r="R686" s="23"/>
    </row>
    <row r="687" spans="14:18" ht="12.75">
      <c r="N687" s="23"/>
      <c r="O687" s="23"/>
      <c r="P687" s="23"/>
      <c r="Q687" s="23"/>
      <c r="R687" s="23"/>
    </row>
    <row r="688" spans="14:18" ht="12.75">
      <c r="N688" s="23"/>
      <c r="O688" s="23"/>
      <c r="P688" s="23"/>
      <c r="Q688" s="23"/>
      <c r="R688" s="23"/>
    </row>
    <row r="689" spans="14:18" ht="12.75">
      <c r="N689" s="23"/>
      <c r="O689" s="23"/>
      <c r="P689" s="23"/>
      <c r="Q689" s="23"/>
      <c r="R689" s="23"/>
    </row>
    <row r="690" spans="14:18" ht="12.75">
      <c r="N690" s="23"/>
      <c r="O690" s="23"/>
      <c r="P690" s="23"/>
      <c r="Q690" s="23"/>
      <c r="R690" s="23"/>
    </row>
    <row r="691" spans="14:18" ht="12.75">
      <c r="N691" s="23"/>
      <c r="O691" s="23"/>
      <c r="P691" s="23"/>
      <c r="Q691" s="23"/>
      <c r="R691" s="23"/>
    </row>
    <row r="692" spans="14:18" ht="12.75">
      <c r="N692" s="23"/>
      <c r="O692" s="23"/>
      <c r="P692" s="23"/>
      <c r="Q692" s="23"/>
      <c r="R692" s="23"/>
    </row>
    <row r="693" spans="14:18" ht="12.75">
      <c r="N693" s="23"/>
      <c r="O693" s="23"/>
      <c r="P693" s="23"/>
      <c r="Q693" s="23"/>
      <c r="R693" s="23"/>
    </row>
    <row r="694" spans="14:18" ht="12.75">
      <c r="N694" s="23"/>
      <c r="O694" s="23"/>
      <c r="P694" s="23"/>
      <c r="Q694" s="23"/>
      <c r="R694" s="23"/>
    </row>
    <row r="695" spans="14:18" ht="12.75">
      <c r="N695" s="23"/>
      <c r="O695" s="23"/>
      <c r="P695" s="23"/>
      <c r="Q695" s="23"/>
      <c r="R695" s="23"/>
    </row>
    <row r="696" spans="14:18" ht="12.75">
      <c r="N696" s="23"/>
      <c r="O696" s="23"/>
      <c r="P696" s="23"/>
      <c r="Q696" s="23"/>
      <c r="R696" s="23"/>
    </row>
    <row r="697" spans="14:18" ht="12.75">
      <c r="N697" s="23"/>
      <c r="O697" s="23"/>
      <c r="P697" s="23"/>
      <c r="Q697" s="23"/>
      <c r="R697" s="23"/>
    </row>
    <row r="698" spans="14:18" ht="12.75">
      <c r="N698" s="23"/>
      <c r="O698" s="23"/>
      <c r="P698" s="23"/>
      <c r="Q698" s="23"/>
      <c r="R698" s="23"/>
    </row>
    <row r="699" spans="14:18" ht="12.75">
      <c r="N699" s="23"/>
      <c r="O699" s="23"/>
      <c r="P699" s="23"/>
      <c r="Q699" s="23"/>
      <c r="R699" s="23"/>
    </row>
    <row r="700" spans="14:18" ht="12.75">
      <c r="N700" s="23"/>
      <c r="O700" s="23"/>
      <c r="P700" s="23"/>
      <c r="Q700" s="23"/>
      <c r="R700" s="23"/>
    </row>
    <row r="701" spans="14:18" ht="12.75">
      <c r="N701" s="23"/>
      <c r="O701" s="23"/>
      <c r="P701" s="23"/>
      <c r="Q701" s="23"/>
      <c r="R701" s="23"/>
    </row>
    <row r="702" spans="14:18" ht="12.75">
      <c r="N702" s="23"/>
      <c r="O702" s="23"/>
      <c r="P702" s="23"/>
      <c r="Q702" s="23"/>
      <c r="R702" s="23"/>
    </row>
    <row r="703" spans="14:18" ht="12.75">
      <c r="N703" s="23"/>
      <c r="O703" s="23"/>
      <c r="P703" s="23"/>
      <c r="Q703" s="23"/>
      <c r="R703" s="23"/>
    </row>
    <row r="704" spans="14:18" ht="12.75">
      <c r="N704" s="23"/>
      <c r="O704" s="23"/>
      <c r="P704" s="23"/>
      <c r="Q704" s="23"/>
      <c r="R704" s="23"/>
    </row>
    <row r="705" spans="14:18" ht="12.75">
      <c r="N705" s="23"/>
      <c r="O705" s="23"/>
      <c r="P705" s="23"/>
      <c r="Q705" s="23"/>
      <c r="R705" s="23"/>
    </row>
    <row r="706" spans="14:18" ht="12.75">
      <c r="N706" s="23"/>
      <c r="O706" s="23"/>
      <c r="P706" s="23"/>
      <c r="Q706" s="23"/>
      <c r="R706" s="23"/>
    </row>
    <row r="707" spans="14:18" ht="12.75">
      <c r="N707" s="23"/>
      <c r="O707" s="23"/>
      <c r="P707" s="23"/>
      <c r="Q707" s="23"/>
      <c r="R707" s="23"/>
    </row>
    <row r="708" spans="14:18" ht="12.75">
      <c r="N708" s="23"/>
      <c r="O708" s="23"/>
      <c r="P708" s="23"/>
      <c r="Q708" s="23"/>
      <c r="R708" s="23"/>
    </row>
    <row r="709" spans="14:18" ht="12.75">
      <c r="N709" s="23"/>
      <c r="O709" s="23"/>
      <c r="P709" s="23"/>
      <c r="Q709" s="23"/>
      <c r="R709" s="23"/>
    </row>
    <row r="710" spans="14:18" ht="12.75">
      <c r="N710" s="23"/>
      <c r="O710" s="23"/>
      <c r="P710" s="23"/>
      <c r="Q710" s="23"/>
      <c r="R710" s="23"/>
    </row>
    <row r="711" spans="14:18" ht="12.75">
      <c r="N711" s="23"/>
      <c r="O711" s="23"/>
      <c r="P711" s="23"/>
      <c r="Q711" s="23"/>
      <c r="R711" s="23"/>
    </row>
    <row r="712" spans="14:18" ht="12.75">
      <c r="N712" s="23"/>
      <c r="O712" s="23"/>
      <c r="P712" s="23"/>
      <c r="Q712" s="23"/>
      <c r="R712" s="23"/>
    </row>
    <row r="713" spans="14:18" ht="12.75">
      <c r="N713" s="23"/>
      <c r="O713" s="23"/>
      <c r="P713" s="23"/>
      <c r="Q713" s="23"/>
      <c r="R713" s="23"/>
    </row>
    <row r="714" spans="14:18" ht="12.75">
      <c r="N714" s="23"/>
      <c r="O714" s="23"/>
      <c r="P714" s="23"/>
      <c r="Q714" s="23"/>
      <c r="R714" s="23"/>
    </row>
    <row r="715" spans="14:18" ht="12.75">
      <c r="N715" s="23"/>
      <c r="O715" s="23"/>
      <c r="P715" s="23"/>
      <c r="Q715" s="23"/>
      <c r="R715" s="23"/>
    </row>
    <row r="716" spans="14:18" ht="12.75">
      <c r="N716" s="23"/>
      <c r="O716" s="23"/>
      <c r="P716" s="23"/>
      <c r="Q716" s="23"/>
      <c r="R716" s="23"/>
    </row>
    <row r="717" spans="14:18" ht="12.75">
      <c r="N717" s="23"/>
      <c r="O717" s="23"/>
      <c r="P717" s="23"/>
      <c r="Q717" s="23"/>
      <c r="R717" s="23"/>
    </row>
    <row r="718" spans="14:18" ht="12.75">
      <c r="N718" s="23"/>
      <c r="O718" s="23"/>
      <c r="P718" s="23"/>
      <c r="Q718" s="23"/>
      <c r="R718" s="23"/>
    </row>
    <row r="719" spans="14:18" ht="12.75">
      <c r="N719" s="23"/>
      <c r="O719" s="23"/>
      <c r="P719" s="23"/>
      <c r="Q719" s="23"/>
      <c r="R719" s="23"/>
    </row>
    <row r="720" spans="14:18" ht="12.75">
      <c r="N720" s="23"/>
      <c r="O720" s="23"/>
      <c r="P720" s="23"/>
      <c r="Q720" s="23"/>
      <c r="R720" s="23"/>
    </row>
    <row r="721" spans="14:18" ht="12.75">
      <c r="N721" s="23"/>
      <c r="O721" s="23"/>
      <c r="P721" s="23"/>
      <c r="Q721" s="23"/>
      <c r="R721" s="23"/>
    </row>
    <row r="722" spans="14:18" ht="12.75">
      <c r="N722" s="23"/>
      <c r="O722" s="23"/>
      <c r="P722" s="23"/>
      <c r="Q722" s="23"/>
      <c r="R722" s="23"/>
    </row>
    <row r="723" spans="14:18" ht="12.75">
      <c r="N723" s="23"/>
      <c r="O723" s="23"/>
      <c r="P723" s="23"/>
      <c r="Q723" s="23"/>
      <c r="R723" s="23"/>
    </row>
    <row r="724" spans="14:18" ht="12.75">
      <c r="N724" s="23"/>
      <c r="O724" s="23"/>
      <c r="P724" s="23"/>
      <c r="Q724" s="23"/>
      <c r="R724" s="23"/>
    </row>
    <row r="725" spans="14:18" ht="12.75">
      <c r="N725" s="23"/>
      <c r="O725" s="23"/>
      <c r="P725" s="23"/>
      <c r="Q725" s="23"/>
      <c r="R725" s="23"/>
    </row>
    <row r="726" spans="14:18" ht="12.75">
      <c r="N726" s="23"/>
      <c r="O726" s="23"/>
      <c r="P726" s="23"/>
      <c r="Q726" s="23"/>
      <c r="R726" s="23"/>
    </row>
    <row r="727" spans="14:18" ht="12.75">
      <c r="N727" s="23"/>
      <c r="O727" s="23"/>
      <c r="P727" s="23"/>
      <c r="Q727" s="23"/>
      <c r="R727" s="23"/>
    </row>
    <row r="728" spans="14:18" ht="12.75">
      <c r="N728" s="23"/>
      <c r="O728" s="23"/>
      <c r="P728" s="23"/>
      <c r="Q728" s="23"/>
      <c r="R728" s="23"/>
    </row>
    <row r="729" spans="14:18" ht="12.75">
      <c r="N729" s="23"/>
      <c r="O729" s="23"/>
      <c r="P729" s="23"/>
      <c r="Q729" s="23"/>
      <c r="R729" s="23"/>
    </row>
    <row r="730" spans="14:18" ht="12.75">
      <c r="N730" s="23"/>
      <c r="O730" s="23"/>
      <c r="P730" s="23"/>
      <c r="Q730" s="23"/>
      <c r="R730" s="23"/>
    </row>
    <row r="731" spans="14:18" ht="12.75">
      <c r="N731" s="23"/>
      <c r="O731" s="23"/>
      <c r="P731" s="23"/>
      <c r="Q731" s="23"/>
      <c r="R731" s="23"/>
    </row>
    <row r="732" spans="14:18" ht="12.75">
      <c r="N732" s="23"/>
      <c r="O732" s="23"/>
      <c r="P732" s="23"/>
      <c r="Q732" s="23"/>
      <c r="R732" s="23"/>
    </row>
    <row r="733" spans="14:18" ht="12.75">
      <c r="N733" s="23"/>
      <c r="O733" s="23"/>
      <c r="P733" s="23"/>
      <c r="Q733" s="23"/>
      <c r="R733" s="23"/>
    </row>
    <row r="734" spans="14:18" ht="12.75">
      <c r="N734" s="23"/>
      <c r="O734" s="23"/>
      <c r="P734" s="23"/>
      <c r="Q734" s="23"/>
      <c r="R734" s="23"/>
    </row>
    <row r="735" spans="14:18" ht="12.75">
      <c r="N735" s="23"/>
      <c r="O735" s="23"/>
      <c r="P735" s="23"/>
      <c r="Q735" s="23"/>
      <c r="R735" s="23"/>
    </row>
    <row r="736" spans="14:18" ht="12.75">
      <c r="N736" s="23"/>
      <c r="O736" s="23"/>
      <c r="P736" s="23"/>
      <c r="Q736" s="23"/>
      <c r="R736" s="23"/>
    </row>
    <row r="737" spans="14:18" ht="12.75">
      <c r="N737" s="23"/>
      <c r="O737" s="23"/>
      <c r="P737" s="23"/>
      <c r="Q737" s="23"/>
      <c r="R737" s="23"/>
    </row>
    <row r="738" spans="14:18" ht="12.75">
      <c r="N738" s="23"/>
      <c r="O738" s="23"/>
      <c r="P738" s="23"/>
      <c r="Q738" s="23"/>
      <c r="R738" s="23"/>
    </row>
    <row r="739" spans="14:18" ht="12.75">
      <c r="N739" s="23"/>
      <c r="O739" s="23"/>
      <c r="P739" s="23"/>
      <c r="Q739" s="23"/>
      <c r="R739" s="23"/>
    </row>
    <row r="740" spans="14:18" ht="12.75">
      <c r="N740" s="23"/>
      <c r="O740" s="23"/>
      <c r="P740" s="23"/>
      <c r="Q740" s="23"/>
      <c r="R740" s="23"/>
    </row>
    <row r="741" spans="14:18" ht="12.75">
      <c r="N741" s="23"/>
      <c r="O741" s="23"/>
      <c r="P741" s="23"/>
      <c r="Q741" s="23"/>
      <c r="R741" s="23"/>
    </row>
    <row r="742" spans="14:18" ht="12.75">
      <c r="N742" s="23"/>
      <c r="O742" s="23"/>
      <c r="P742" s="23"/>
      <c r="Q742" s="23"/>
      <c r="R742" s="23"/>
    </row>
    <row r="743" spans="14:18" ht="12.75">
      <c r="N743" s="23"/>
      <c r="O743" s="23"/>
      <c r="P743" s="23"/>
      <c r="Q743" s="23"/>
      <c r="R743" s="23"/>
    </row>
    <row r="744" spans="14:18" ht="12.75">
      <c r="N744" s="23"/>
      <c r="O744" s="23"/>
      <c r="P744" s="23"/>
      <c r="Q744" s="23"/>
      <c r="R744" s="23"/>
    </row>
    <row r="745" spans="14:18" ht="12.75">
      <c r="N745" s="23"/>
      <c r="O745" s="23"/>
      <c r="P745" s="23"/>
      <c r="Q745" s="23"/>
      <c r="R745" s="23"/>
    </row>
    <row r="746" spans="14:18" ht="12.75">
      <c r="N746" s="23"/>
      <c r="O746" s="23"/>
      <c r="P746" s="23"/>
      <c r="Q746" s="23"/>
      <c r="R746" s="23"/>
    </row>
    <row r="747" spans="14:18" ht="12.75">
      <c r="N747" s="23"/>
      <c r="O747" s="23"/>
      <c r="P747" s="23"/>
      <c r="Q747" s="23"/>
      <c r="R747" s="23"/>
    </row>
    <row r="748" spans="14:18" ht="12.75">
      <c r="N748" s="23"/>
      <c r="O748" s="23"/>
      <c r="P748" s="23"/>
      <c r="Q748" s="23"/>
      <c r="R748" s="23"/>
    </row>
    <row r="749" spans="14:18" ht="12.75">
      <c r="N749" s="23"/>
      <c r="O749" s="23"/>
      <c r="P749" s="23"/>
      <c r="Q749" s="23"/>
      <c r="R749" s="23"/>
    </row>
    <row r="750" spans="14:18" ht="12.75">
      <c r="N750" s="23"/>
      <c r="O750" s="23"/>
      <c r="P750" s="23"/>
      <c r="Q750" s="23"/>
      <c r="R750" s="23"/>
    </row>
    <row r="751" spans="14:18" ht="12.75">
      <c r="N751" s="23"/>
      <c r="O751" s="23"/>
      <c r="P751" s="23"/>
      <c r="Q751" s="23"/>
      <c r="R751" s="23"/>
    </row>
    <row r="752" spans="14:18" ht="12.75">
      <c r="N752" s="23"/>
      <c r="O752" s="23"/>
      <c r="P752" s="23"/>
      <c r="Q752" s="23"/>
      <c r="R752" s="23"/>
    </row>
    <row r="753" spans="14:18" ht="12.75">
      <c r="N753" s="23"/>
      <c r="O753" s="23"/>
      <c r="P753" s="23"/>
      <c r="Q753" s="23"/>
      <c r="R753" s="23"/>
    </row>
    <row r="754" spans="14:18" ht="12.75">
      <c r="N754" s="23"/>
      <c r="O754" s="23"/>
      <c r="P754" s="23"/>
      <c r="Q754" s="23"/>
      <c r="R754" s="23"/>
    </row>
    <row r="755" spans="14:18" ht="12.75">
      <c r="N755" s="23"/>
      <c r="O755" s="23"/>
      <c r="P755" s="23"/>
      <c r="Q755" s="23"/>
      <c r="R755" s="23"/>
    </row>
    <row r="756" spans="14:18" ht="12.75">
      <c r="N756" s="23"/>
      <c r="O756" s="23"/>
      <c r="P756" s="23"/>
      <c r="Q756" s="23"/>
      <c r="R756" s="23"/>
    </row>
    <row r="757" spans="14:18" ht="12.75">
      <c r="N757" s="23"/>
      <c r="O757" s="23"/>
      <c r="P757" s="23"/>
      <c r="Q757" s="23"/>
      <c r="R757" s="23"/>
    </row>
    <row r="758" spans="14:18" ht="12.75">
      <c r="N758" s="23"/>
      <c r="O758" s="23"/>
      <c r="P758" s="23"/>
      <c r="Q758" s="23"/>
      <c r="R758" s="23"/>
    </row>
    <row r="759" spans="14:18" ht="12.75">
      <c r="N759" s="23"/>
      <c r="O759" s="23"/>
      <c r="P759" s="23"/>
      <c r="Q759" s="23"/>
      <c r="R759" s="23"/>
    </row>
    <row r="760" spans="14:18" ht="12.75">
      <c r="N760" s="23"/>
      <c r="O760" s="23"/>
      <c r="P760" s="23"/>
      <c r="Q760" s="23"/>
      <c r="R760" s="23"/>
    </row>
    <row r="761" spans="14:18" ht="12.75">
      <c r="N761" s="23"/>
      <c r="O761" s="23"/>
      <c r="P761" s="23"/>
      <c r="Q761" s="23"/>
      <c r="R761" s="23"/>
    </row>
    <row r="762" spans="14:18" ht="12.75">
      <c r="N762" s="23"/>
      <c r="O762" s="23"/>
      <c r="P762" s="23"/>
      <c r="Q762" s="23"/>
      <c r="R762" s="23"/>
    </row>
    <row r="763" spans="14:18" ht="12.75">
      <c r="N763" s="23"/>
      <c r="O763" s="23"/>
      <c r="P763" s="23"/>
      <c r="Q763" s="23"/>
      <c r="R763" s="23"/>
    </row>
    <row r="764" spans="14:18" ht="12.75">
      <c r="N764" s="23"/>
      <c r="O764" s="23"/>
      <c r="P764" s="23"/>
      <c r="Q764" s="23"/>
      <c r="R764" s="23"/>
    </row>
    <row r="765" spans="14:18" ht="12.75">
      <c r="N765" s="23"/>
      <c r="O765" s="23"/>
      <c r="P765" s="23"/>
      <c r="Q765" s="23"/>
      <c r="R765" s="23"/>
    </row>
    <row r="766" spans="14:18" ht="12.75">
      <c r="N766" s="23"/>
      <c r="O766" s="23"/>
      <c r="P766" s="23"/>
      <c r="Q766" s="23"/>
      <c r="R766" s="23"/>
    </row>
    <row r="767" spans="14:18" ht="12.75">
      <c r="N767" s="23"/>
      <c r="O767" s="23"/>
      <c r="P767" s="23"/>
      <c r="Q767" s="23"/>
      <c r="R767" s="23"/>
    </row>
    <row r="768" spans="14:18" ht="12.75">
      <c r="N768" s="23"/>
      <c r="O768" s="23"/>
      <c r="P768" s="23"/>
      <c r="Q768" s="23"/>
      <c r="R768" s="23"/>
    </row>
    <row r="769" spans="14:18" ht="12.75">
      <c r="N769" s="23"/>
      <c r="O769" s="23"/>
      <c r="P769" s="23"/>
      <c r="Q769" s="23"/>
      <c r="R769" s="23"/>
    </row>
    <row r="770" spans="14:18" ht="12.75">
      <c r="N770" s="23"/>
      <c r="O770" s="23"/>
      <c r="P770" s="23"/>
      <c r="Q770" s="23"/>
      <c r="R770" s="23"/>
    </row>
    <row r="771" spans="14:18" ht="12.75">
      <c r="N771" s="23"/>
      <c r="O771" s="23"/>
      <c r="P771" s="23"/>
      <c r="Q771" s="23"/>
      <c r="R771" s="23"/>
    </row>
    <row r="772" spans="14:18" ht="12.75">
      <c r="N772" s="23"/>
      <c r="O772" s="23"/>
      <c r="P772" s="23"/>
      <c r="Q772" s="23"/>
      <c r="R772" s="23"/>
    </row>
    <row r="773" spans="14:18" ht="12.75">
      <c r="N773" s="23"/>
      <c r="O773" s="23"/>
      <c r="P773" s="23"/>
      <c r="Q773" s="23"/>
      <c r="R773" s="23"/>
    </row>
    <row r="774" spans="14:18" ht="12.75">
      <c r="N774" s="23"/>
      <c r="O774" s="23"/>
      <c r="P774" s="23"/>
      <c r="Q774" s="23"/>
      <c r="R774" s="23"/>
    </row>
    <row r="775" spans="14:18" ht="12.75">
      <c r="N775" s="23"/>
      <c r="O775" s="23"/>
      <c r="P775" s="23"/>
      <c r="Q775" s="23"/>
      <c r="R775" s="23"/>
    </row>
    <row r="776" spans="14:18" ht="12.75">
      <c r="N776" s="23"/>
      <c r="O776" s="23"/>
      <c r="P776" s="23"/>
      <c r="Q776" s="23"/>
      <c r="R776" s="23"/>
    </row>
    <row r="777" spans="14:18" ht="12.75">
      <c r="N777" s="23"/>
      <c r="O777" s="23"/>
      <c r="P777" s="23"/>
      <c r="Q777" s="23"/>
      <c r="R777" s="23"/>
    </row>
    <row r="778" spans="14:18" ht="12.75">
      <c r="N778" s="23"/>
      <c r="O778" s="23"/>
      <c r="P778" s="23"/>
      <c r="Q778" s="23"/>
      <c r="R778" s="23"/>
    </row>
    <row r="779" spans="14:18" ht="12.75">
      <c r="N779" s="23"/>
      <c r="O779" s="23"/>
      <c r="P779" s="23"/>
      <c r="Q779" s="23"/>
      <c r="R779" s="23"/>
    </row>
    <row r="780" spans="14:18" ht="12.75">
      <c r="N780" s="23"/>
      <c r="O780" s="23"/>
      <c r="P780" s="23"/>
      <c r="Q780" s="23"/>
      <c r="R780" s="23"/>
    </row>
    <row r="781" spans="14:18" ht="12.75">
      <c r="N781" s="23"/>
      <c r="O781" s="23"/>
      <c r="P781" s="23"/>
      <c r="Q781" s="23"/>
      <c r="R781" s="23"/>
    </row>
    <row r="782" spans="14:18" ht="12.75">
      <c r="N782" s="23"/>
      <c r="O782" s="23"/>
      <c r="P782" s="23"/>
      <c r="Q782" s="23"/>
      <c r="R782" s="23"/>
    </row>
    <row r="783" spans="14:18" ht="12.75">
      <c r="N783" s="23"/>
      <c r="O783" s="23"/>
      <c r="P783" s="23"/>
      <c r="Q783" s="23"/>
      <c r="R783" s="23"/>
    </row>
    <row r="784" spans="14:18" ht="12.75">
      <c r="N784" s="23"/>
      <c r="O784" s="23"/>
      <c r="P784" s="23"/>
      <c r="Q784" s="23"/>
      <c r="R784" s="23"/>
    </row>
    <row r="785" spans="14:18" ht="12.75">
      <c r="N785" s="23"/>
      <c r="O785" s="23"/>
      <c r="P785" s="23"/>
      <c r="Q785" s="23"/>
      <c r="R785" s="23"/>
    </row>
    <row r="786" spans="14:18" ht="12.75">
      <c r="N786" s="23"/>
      <c r="O786" s="23"/>
      <c r="P786" s="23"/>
      <c r="Q786" s="23"/>
      <c r="R786" s="23"/>
    </row>
    <row r="787" spans="14:18" ht="12.75">
      <c r="N787" s="23"/>
      <c r="O787" s="23"/>
      <c r="P787" s="23"/>
      <c r="Q787" s="23"/>
      <c r="R787" s="23"/>
    </row>
    <row r="788" spans="14:18" ht="12.75">
      <c r="N788" s="23"/>
      <c r="O788" s="23"/>
      <c r="P788" s="23"/>
      <c r="Q788" s="23"/>
      <c r="R788" s="23"/>
    </row>
    <row r="789" spans="14:18" ht="12.75">
      <c r="N789" s="23"/>
      <c r="O789" s="23"/>
      <c r="P789" s="23"/>
      <c r="Q789" s="23"/>
      <c r="R789" s="23"/>
    </row>
    <row r="790" spans="14:18" ht="12.75">
      <c r="N790" s="23"/>
      <c r="O790" s="23"/>
      <c r="P790" s="23"/>
      <c r="Q790" s="23"/>
      <c r="R790" s="23"/>
    </row>
    <row r="791" spans="14:18" ht="12.75">
      <c r="N791" s="23"/>
      <c r="O791" s="23"/>
      <c r="P791" s="23"/>
      <c r="Q791" s="23"/>
      <c r="R791" s="23"/>
    </row>
    <row r="792" spans="14:18" ht="12.75">
      <c r="N792" s="23"/>
      <c r="O792" s="23"/>
      <c r="P792" s="23"/>
      <c r="Q792" s="23"/>
      <c r="R792" s="23"/>
    </row>
    <row r="793" spans="14:18" ht="12.75">
      <c r="N793" s="23"/>
      <c r="O793" s="23"/>
      <c r="P793" s="23"/>
      <c r="Q793" s="23"/>
      <c r="R793" s="23"/>
    </row>
    <row r="794" spans="14:18" ht="12.75">
      <c r="N794" s="23"/>
      <c r="O794" s="23"/>
      <c r="P794" s="23"/>
      <c r="Q794" s="23"/>
      <c r="R794" s="23"/>
    </row>
  </sheetData>
  <mergeCells count="3">
    <mergeCell ref="A1:M1"/>
    <mergeCell ref="A2:M2"/>
    <mergeCell ref="B62:M63"/>
  </mergeCells>
  <printOptions/>
  <pageMargins left="1.54" right="0.75" top="1" bottom="1" header="0.5" footer="0.5"/>
  <pageSetup fitToHeight="1" fitToWidth="1" horizontalDpi="600" verticalDpi="600" orientation="portrait" scale="69" r:id="rId1"/>
</worksheet>
</file>

<file path=xl/worksheets/sheet3.xml><?xml version="1.0" encoding="utf-8"?>
<worksheet xmlns="http://schemas.openxmlformats.org/spreadsheetml/2006/main" xmlns:r="http://schemas.openxmlformats.org/officeDocument/2006/relationships">
  <sheetPr>
    <pageSetUpPr fitToPage="1"/>
  </sheetPr>
  <dimension ref="A1:O100"/>
  <sheetViews>
    <sheetView zoomScale="75" zoomScaleNormal="75" workbookViewId="0" topLeftCell="A17">
      <selection activeCell="G31" sqref="G31"/>
    </sheetView>
  </sheetViews>
  <sheetFormatPr defaultColWidth="9.140625" defaultRowHeight="12.75"/>
  <cols>
    <col min="6" max="6" width="11.28125" style="0" bestFit="1" customWidth="1"/>
    <col min="8" max="8" width="14.28125" style="0" customWidth="1"/>
    <col min="9" max="9" width="14.00390625" style="172" customWidth="1"/>
    <col min="10" max="10" width="0" style="0" hidden="1" customWidth="1"/>
    <col min="11" max="11" width="15.7109375" style="68" customWidth="1"/>
  </cols>
  <sheetData>
    <row r="1" spans="2:11" ht="15.75">
      <c r="B1" s="286" t="s">
        <v>0</v>
      </c>
      <c r="C1" s="286"/>
      <c r="D1" s="286"/>
      <c r="E1" s="286"/>
      <c r="F1" s="286"/>
      <c r="G1" s="286"/>
      <c r="H1" s="286"/>
      <c r="I1" s="286"/>
      <c r="J1" s="286"/>
      <c r="K1" s="286"/>
    </row>
    <row r="2" spans="2:11" ht="15.75">
      <c r="B2" s="286" t="s">
        <v>1</v>
      </c>
      <c r="C2" s="286"/>
      <c r="D2" s="286"/>
      <c r="E2" s="286"/>
      <c r="F2" s="286"/>
      <c r="G2" s="286"/>
      <c r="H2" s="286"/>
      <c r="I2" s="286"/>
      <c r="J2" s="286"/>
      <c r="K2" s="286"/>
    </row>
    <row r="3" spans="2:9" ht="15">
      <c r="B3" s="18"/>
      <c r="I3" s="214"/>
    </row>
    <row r="4" spans="2:11" ht="14.25">
      <c r="B4" s="291" t="s">
        <v>46</v>
      </c>
      <c r="C4" s="291"/>
      <c r="D4" s="291"/>
      <c r="E4" s="291"/>
      <c r="F4" s="291"/>
      <c r="G4" s="291"/>
      <c r="H4" s="291"/>
      <c r="I4" s="291"/>
      <c r="J4" s="291"/>
      <c r="K4" s="291"/>
    </row>
    <row r="5" spans="2:11" ht="14.25">
      <c r="B5" s="292" t="s">
        <v>239</v>
      </c>
      <c r="C5" s="291"/>
      <c r="D5" s="291"/>
      <c r="E5" s="291"/>
      <c r="F5" s="291"/>
      <c r="G5" s="291"/>
      <c r="H5" s="291"/>
      <c r="I5" s="291"/>
      <c r="J5" s="291"/>
      <c r="K5" s="291"/>
    </row>
    <row r="6" spans="2:11" ht="15">
      <c r="B6" s="290"/>
      <c r="C6" s="290"/>
      <c r="D6" s="290"/>
      <c r="E6" s="290"/>
      <c r="F6" s="290"/>
      <c r="G6" s="290"/>
      <c r="H6" s="290"/>
      <c r="I6" s="290"/>
      <c r="J6" s="290"/>
      <c r="K6" s="290"/>
    </row>
    <row r="7" spans="9:10" ht="12.75">
      <c r="I7" s="215"/>
      <c r="J7" s="21"/>
    </row>
    <row r="8" spans="2:11" ht="12.75">
      <c r="B8" s="22"/>
      <c r="C8" s="22"/>
      <c r="D8" s="22"/>
      <c r="E8" s="22"/>
      <c r="F8" s="22"/>
      <c r="G8" s="22"/>
      <c r="H8" s="22"/>
      <c r="I8" s="11" t="s">
        <v>31</v>
      </c>
      <c r="J8" s="11" t="s">
        <v>31</v>
      </c>
      <c r="K8" s="69" t="s">
        <v>33</v>
      </c>
    </row>
    <row r="9" spans="9:11" ht="12.75">
      <c r="I9" s="11" t="s">
        <v>211</v>
      </c>
      <c r="J9" s="11" t="s">
        <v>35</v>
      </c>
      <c r="K9" s="70" t="s">
        <v>211</v>
      </c>
    </row>
    <row r="10" spans="9:11" ht="12.75">
      <c r="I10" s="15" t="s">
        <v>126</v>
      </c>
      <c r="J10" s="15" t="s">
        <v>126</v>
      </c>
      <c r="K10" s="98" t="s">
        <v>126</v>
      </c>
    </row>
    <row r="11" spans="9:11" ht="12.75">
      <c r="I11" s="11" t="s">
        <v>237</v>
      </c>
      <c r="J11" s="11" t="s">
        <v>123</v>
      </c>
      <c r="K11" s="11" t="s">
        <v>238</v>
      </c>
    </row>
    <row r="12" spans="9:11" ht="12.75">
      <c r="I12" s="224" t="s">
        <v>4</v>
      </c>
      <c r="J12" s="224" t="s">
        <v>4</v>
      </c>
      <c r="K12" s="224" t="s">
        <v>4</v>
      </c>
    </row>
    <row r="13" spans="9:11" ht="12.75">
      <c r="I13" s="11"/>
      <c r="J13" s="11"/>
      <c r="K13" s="11"/>
    </row>
    <row r="14" spans="2:11" ht="12.75">
      <c r="B14" s="21"/>
      <c r="C14" s="21"/>
      <c r="D14" s="21"/>
      <c r="E14" s="21"/>
      <c r="F14" s="21"/>
      <c r="G14" s="21"/>
      <c r="H14" s="21"/>
      <c r="I14" s="13" t="s">
        <v>6</v>
      </c>
      <c r="J14" s="13" t="s">
        <v>6</v>
      </c>
      <c r="K14" s="71" t="s">
        <v>6</v>
      </c>
    </row>
    <row r="15" spans="2:11" ht="12.75">
      <c r="B15" s="23"/>
      <c r="C15" s="23"/>
      <c r="D15" s="23"/>
      <c r="E15" s="23"/>
      <c r="F15" s="23"/>
      <c r="G15" s="23"/>
      <c r="H15" s="23"/>
      <c r="I15" s="216"/>
      <c r="J15" s="11"/>
      <c r="K15" s="72"/>
    </row>
    <row r="16" spans="2:11" ht="12.75">
      <c r="B16" s="19" t="s">
        <v>47</v>
      </c>
      <c r="C16" s="19"/>
      <c r="D16" s="19"/>
      <c r="E16" s="19"/>
      <c r="F16" s="19"/>
      <c r="G16" s="19"/>
      <c r="H16" s="19"/>
      <c r="I16" s="19"/>
      <c r="J16" s="24"/>
      <c r="K16" s="72"/>
    </row>
    <row r="17" spans="2:11" ht="12.75">
      <c r="B17" s="19"/>
      <c r="C17" s="19" t="s">
        <v>48</v>
      </c>
      <c r="D17" s="19"/>
      <c r="E17" s="19"/>
      <c r="F17" s="19"/>
      <c r="G17" s="19"/>
      <c r="H17" s="19"/>
      <c r="I17" s="217">
        <f>CIS!H33</f>
        <v>1134</v>
      </c>
      <c r="J17" s="99">
        <v>861</v>
      </c>
      <c r="K17" s="72">
        <v>2394</v>
      </c>
    </row>
    <row r="18" spans="2:11" ht="12.75">
      <c r="B18" s="19"/>
      <c r="C18" s="19"/>
      <c r="D18" s="19" t="s">
        <v>49</v>
      </c>
      <c r="E18" s="19"/>
      <c r="F18" s="19"/>
      <c r="G18" s="19"/>
      <c r="H18" s="19"/>
      <c r="I18" s="217"/>
      <c r="J18" s="99"/>
      <c r="K18" s="72"/>
    </row>
    <row r="19" spans="2:11" ht="12.75">
      <c r="B19" s="19"/>
      <c r="C19" s="19"/>
      <c r="D19" s="19"/>
      <c r="E19" s="19" t="s">
        <v>50</v>
      </c>
      <c r="F19" s="19"/>
      <c r="G19" s="19"/>
      <c r="H19" s="19"/>
      <c r="I19" s="217">
        <v>484</v>
      </c>
      <c r="J19" s="99">
        <v>155</v>
      </c>
      <c r="K19" s="72">
        <v>524</v>
      </c>
    </row>
    <row r="20" spans="2:11" ht="12.75">
      <c r="B20" s="19"/>
      <c r="C20" s="19"/>
      <c r="D20" s="19"/>
      <c r="E20" s="19" t="s">
        <v>51</v>
      </c>
      <c r="F20" s="19"/>
      <c r="G20" s="19"/>
      <c r="H20" s="19"/>
      <c r="I20" s="217">
        <v>168</v>
      </c>
      <c r="J20" s="99">
        <v>29</v>
      </c>
      <c r="K20" s="72">
        <v>99</v>
      </c>
    </row>
    <row r="21" spans="2:11" ht="12.75">
      <c r="B21" s="19"/>
      <c r="C21" s="19"/>
      <c r="D21" s="19"/>
      <c r="E21" s="19" t="s">
        <v>40</v>
      </c>
      <c r="F21" s="19"/>
      <c r="G21" s="19"/>
      <c r="H21" s="19"/>
      <c r="I21" s="217">
        <f>-CIS!H29</f>
        <v>-65</v>
      </c>
      <c r="J21" s="74">
        <v>-44</v>
      </c>
      <c r="K21" s="72">
        <v>-227</v>
      </c>
    </row>
    <row r="22" spans="2:11" ht="12.75">
      <c r="B22" s="19"/>
      <c r="C22" s="19"/>
      <c r="D22" s="19"/>
      <c r="E22" s="19" t="s">
        <v>232</v>
      </c>
      <c r="F22" s="19"/>
      <c r="G22" s="19"/>
      <c r="H22" s="19"/>
      <c r="I22" s="217">
        <v>0</v>
      </c>
      <c r="J22" s="74"/>
      <c r="K22" s="72">
        <v>16</v>
      </c>
    </row>
    <row r="23" spans="2:11" ht="12.75">
      <c r="B23" s="19"/>
      <c r="C23" s="19"/>
      <c r="D23" s="19"/>
      <c r="E23" s="19" t="s">
        <v>233</v>
      </c>
      <c r="F23" s="19"/>
      <c r="G23" s="19"/>
      <c r="H23" s="19"/>
      <c r="I23" s="217">
        <v>185</v>
      </c>
      <c r="J23" s="74"/>
      <c r="K23" s="72">
        <v>0</v>
      </c>
    </row>
    <row r="24" spans="2:11" ht="12.75">
      <c r="B24" s="19"/>
      <c r="C24" s="19"/>
      <c r="D24" s="19"/>
      <c r="E24" s="19"/>
      <c r="F24" s="19"/>
      <c r="G24" s="19"/>
      <c r="H24" s="19"/>
      <c r="I24" s="218"/>
      <c r="J24" s="100"/>
      <c r="K24" s="73"/>
    </row>
    <row r="25" spans="2:11" ht="12.75">
      <c r="B25" s="19"/>
      <c r="C25" s="19" t="s">
        <v>52</v>
      </c>
      <c r="D25" s="19"/>
      <c r="E25" s="19"/>
      <c r="F25" s="19"/>
      <c r="G25" s="19"/>
      <c r="H25" s="19"/>
      <c r="I25" s="99">
        <f>SUM(I17:I23)</f>
        <v>1906</v>
      </c>
      <c r="J25" s="99">
        <f>SUM(J17:J22)</f>
        <v>1001</v>
      </c>
      <c r="K25" s="24">
        <f>SUM(K17:K24)</f>
        <v>2806</v>
      </c>
    </row>
    <row r="26" spans="2:11" ht="12.75">
      <c r="B26" s="19"/>
      <c r="C26" s="19"/>
      <c r="D26" s="19"/>
      <c r="E26" s="19"/>
      <c r="F26" s="19"/>
      <c r="G26" s="19"/>
      <c r="H26" s="19"/>
      <c r="I26" s="217"/>
      <c r="J26" s="99"/>
      <c r="K26" s="72"/>
    </row>
    <row r="27" spans="2:11" ht="12.75">
      <c r="B27" s="19"/>
      <c r="C27" s="19"/>
      <c r="D27" s="19" t="s">
        <v>142</v>
      </c>
      <c r="E27" s="19"/>
      <c r="F27" s="19"/>
      <c r="G27" s="19"/>
      <c r="H27" s="19"/>
      <c r="I27" s="99">
        <f>-1161-656-11+159</f>
        <v>-1669</v>
      </c>
      <c r="J27" s="99">
        <v>-443</v>
      </c>
      <c r="K27" s="72">
        <v>-1327</v>
      </c>
    </row>
    <row r="28" spans="2:11" ht="12.75">
      <c r="B28" s="19"/>
      <c r="C28" s="19"/>
      <c r="D28" s="19" t="s">
        <v>143</v>
      </c>
      <c r="E28" s="19"/>
      <c r="F28" s="19"/>
      <c r="G28" s="19"/>
      <c r="H28" s="19"/>
      <c r="I28" s="100">
        <f>-1353+868-224-1</f>
        <v>-710</v>
      </c>
      <c r="J28" s="100">
        <v>-118</v>
      </c>
      <c r="K28" s="73">
        <v>-392</v>
      </c>
    </row>
    <row r="29" spans="2:11" ht="12.75">
      <c r="B29" s="19"/>
      <c r="C29" s="19" t="s">
        <v>265</v>
      </c>
      <c r="D29" s="19"/>
      <c r="E29" s="19"/>
      <c r="F29" s="19"/>
      <c r="G29" s="19"/>
      <c r="H29" s="19"/>
      <c r="I29" s="99">
        <f>SUM(I25:I28)</f>
        <v>-473</v>
      </c>
      <c r="J29" s="99">
        <f>SUM(J25:J28)</f>
        <v>440</v>
      </c>
      <c r="K29" s="99">
        <f>SUM(K25:K28)</f>
        <v>1087</v>
      </c>
    </row>
    <row r="30" spans="2:11" ht="12.75">
      <c r="B30" s="19"/>
      <c r="C30" s="19"/>
      <c r="D30" s="19"/>
      <c r="E30" s="19"/>
      <c r="F30" s="19"/>
      <c r="G30" s="19"/>
      <c r="H30" s="19"/>
      <c r="I30" s="217"/>
      <c r="J30" s="99"/>
      <c r="K30" s="24"/>
    </row>
    <row r="31" spans="2:11" ht="12.75">
      <c r="B31" s="19"/>
      <c r="C31" s="19"/>
      <c r="D31" s="19" t="s">
        <v>53</v>
      </c>
      <c r="E31" s="19"/>
      <c r="F31" s="19"/>
      <c r="G31" s="19"/>
      <c r="H31" s="19"/>
      <c r="I31" s="217">
        <v>-820</v>
      </c>
      <c r="J31" s="99">
        <v>-352</v>
      </c>
      <c r="K31" s="72">
        <v>-305</v>
      </c>
    </row>
    <row r="32" spans="2:11" ht="12.75">
      <c r="B32" s="19"/>
      <c r="C32" s="19"/>
      <c r="D32" s="19" t="s">
        <v>58</v>
      </c>
      <c r="E32" s="19"/>
      <c r="F32" s="19"/>
      <c r="G32" s="19"/>
      <c r="H32" s="19"/>
      <c r="I32" s="217">
        <f>-I20</f>
        <v>-168</v>
      </c>
      <c r="J32" s="99">
        <v>-29</v>
      </c>
      <c r="K32" s="72">
        <v>-99</v>
      </c>
    </row>
    <row r="33" spans="2:11" ht="12.75">
      <c r="B33" s="19"/>
      <c r="C33" s="19" t="s">
        <v>266</v>
      </c>
      <c r="D33" s="19"/>
      <c r="E33" s="19"/>
      <c r="F33" s="19"/>
      <c r="G33" s="19"/>
      <c r="H33" s="19"/>
      <c r="I33" s="101">
        <f>SUM(I29:I32)</f>
        <v>-1461</v>
      </c>
      <c r="J33" s="101">
        <f>SUM(J29:J32)</f>
        <v>59</v>
      </c>
      <c r="K33" s="101">
        <f>SUM(K29:K32)</f>
        <v>683</v>
      </c>
    </row>
    <row r="34" spans="2:11" ht="12.75">
      <c r="B34" s="19"/>
      <c r="C34" s="19"/>
      <c r="D34" s="19"/>
      <c r="E34" s="19"/>
      <c r="F34" s="19"/>
      <c r="G34" s="19"/>
      <c r="H34" s="19"/>
      <c r="I34" s="217"/>
      <c r="J34" s="99"/>
      <c r="K34" s="72"/>
    </row>
    <row r="35" spans="2:11" ht="12.75">
      <c r="B35" s="19" t="s">
        <v>54</v>
      </c>
      <c r="C35" s="19"/>
      <c r="D35" s="19"/>
      <c r="E35" s="19"/>
      <c r="F35" s="19"/>
      <c r="G35" s="19"/>
      <c r="H35" s="19"/>
      <c r="I35" s="217"/>
      <c r="J35" s="99"/>
      <c r="K35" s="72"/>
    </row>
    <row r="36" spans="2:11" ht="12.75">
      <c r="B36" s="19"/>
      <c r="C36" s="19"/>
      <c r="D36" s="19" t="s">
        <v>55</v>
      </c>
      <c r="E36" s="19"/>
      <c r="F36" s="19"/>
      <c r="G36" s="19"/>
      <c r="H36" s="19"/>
      <c r="I36" s="217">
        <v>-136</v>
      </c>
      <c r="J36" s="99">
        <v>-243</v>
      </c>
      <c r="K36" s="72">
        <v>-971</v>
      </c>
    </row>
    <row r="37" spans="2:11" ht="12.75">
      <c r="B37" s="19"/>
      <c r="C37" s="19"/>
      <c r="D37" s="19" t="s">
        <v>124</v>
      </c>
      <c r="E37" s="19"/>
      <c r="F37" s="19"/>
      <c r="G37" s="19"/>
      <c r="H37" s="19"/>
      <c r="I37" s="219">
        <v>-6103</v>
      </c>
      <c r="J37" s="74">
        <v>0</v>
      </c>
      <c r="K37" s="72">
        <v>41</v>
      </c>
    </row>
    <row r="38" spans="2:11" ht="12.75">
      <c r="B38" s="19"/>
      <c r="C38" s="25"/>
      <c r="D38" s="19" t="s">
        <v>56</v>
      </c>
      <c r="E38" s="19"/>
      <c r="F38" s="19"/>
      <c r="G38" s="19"/>
      <c r="H38" s="19"/>
      <c r="I38" s="217">
        <f>-I21</f>
        <v>65</v>
      </c>
      <c r="J38" s="74">
        <v>44</v>
      </c>
      <c r="K38" s="72">
        <v>227</v>
      </c>
    </row>
    <row r="39" spans="2:11" ht="12.75">
      <c r="B39" s="19"/>
      <c r="C39" s="19"/>
      <c r="D39" s="19" t="s">
        <v>125</v>
      </c>
      <c r="E39" s="19"/>
      <c r="F39" s="19"/>
      <c r="G39" s="19"/>
      <c r="H39" s="19"/>
      <c r="I39" s="217">
        <v>0</v>
      </c>
      <c r="J39" s="74">
        <v>37</v>
      </c>
      <c r="K39" s="72">
        <v>21</v>
      </c>
    </row>
    <row r="40" spans="2:11" ht="12.75">
      <c r="B40" s="19"/>
      <c r="C40" s="104" t="s">
        <v>248</v>
      </c>
      <c r="D40" s="19"/>
      <c r="E40" s="19"/>
      <c r="F40" s="19"/>
      <c r="G40" s="19"/>
      <c r="H40" s="19"/>
      <c r="I40" s="101">
        <f>SUM(I36:I39)</f>
        <v>-6174</v>
      </c>
      <c r="J40" s="101">
        <f>SUM(J36:J39)</f>
        <v>-162</v>
      </c>
      <c r="K40" s="101">
        <f>SUM(K36:K39)</f>
        <v>-682</v>
      </c>
    </row>
    <row r="41" spans="2:11" ht="12.75">
      <c r="B41" s="19"/>
      <c r="C41" s="19"/>
      <c r="D41" s="19"/>
      <c r="E41" s="19"/>
      <c r="F41" s="19"/>
      <c r="G41" s="19"/>
      <c r="H41" s="19"/>
      <c r="I41" s="217"/>
      <c r="J41" s="99"/>
      <c r="K41" s="72"/>
    </row>
    <row r="42" spans="2:11" ht="12.75">
      <c r="B42" s="19" t="s">
        <v>57</v>
      </c>
      <c r="C42" s="19"/>
      <c r="D42" s="19"/>
      <c r="E42" s="19"/>
      <c r="F42" s="19"/>
      <c r="G42" s="19"/>
      <c r="H42" s="19"/>
      <c r="I42" s="217"/>
      <c r="J42" s="99"/>
      <c r="K42" s="72"/>
    </row>
    <row r="43" spans="2:11" ht="12.75">
      <c r="B43" s="19"/>
      <c r="C43" s="19"/>
      <c r="D43" s="19" t="s">
        <v>130</v>
      </c>
      <c r="E43" s="19"/>
      <c r="F43" s="19"/>
      <c r="G43" s="19"/>
      <c r="H43" s="19"/>
      <c r="I43" s="217">
        <f>1300</f>
        <v>1300</v>
      </c>
      <c r="J43" s="99">
        <v>0</v>
      </c>
      <c r="K43" s="72">
        <v>0</v>
      </c>
    </row>
    <row r="44" spans="2:11" ht="12.75">
      <c r="B44" s="19"/>
      <c r="C44" s="19"/>
      <c r="D44" s="19" t="s">
        <v>99</v>
      </c>
      <c r="E44" s="19"/>
      <c r="F44" s="19"/>
      <c r="G44" s="19"/>
      <c r="H44" s="19"/>
      <c r="I44" s="217">
        <f>-251-539</f>
        <v>-790</v>
      </c>
      <c r="J44" s="99">
        <v>-165</v>
      </c>
      <c r="K44" s="72">
        <v>-238</v>
      </c>
    </row>
    <row r="45" spans="2:11" ht="12.75">
      <c r="B45" s="19"/>
      <c r="C45" s="19"/>
      <c r="D45" s="19" t="s">
        <v>243</v>
      </c>
      <c r="E45" s="19"/>
      <c r="F45" s="19"/>
      <c r="G45" s="19"/>
      <c r="H45" s="19"/>
      <c r="I45" s="217">
        <v>-1199</v>
      </c>
      <c r="J45" s="99"/>
      <c r="K45" s="72">
        <v>-1199</v>
      </c>
    </row>
    <row r="46" spans="2:11" ht="12.75">
      <c r="B46" s="19"/>
      <c r="C46" s="19"/>
      <c r="D46" s="19"/>
      <c r="E46" s="19"/>
      <c r="F46" s="19"/>
      <c r="G46" s="19"/>
      <c r="H46" s="19"/>
      <c r="I46" s="217"/>
      <c r="J46" s="99"/>
      <c r="K46" s="72"/>
    </row>
    <row r="47" spans="2:11" ht="12.75">
      <c r="B47" s="19"/>
      <c r="C47" s="19" t="s">
        <v>249</v>
      </c>
      <c r="D47" s="19"/>
      <c r="E47" s="19"/>
      <c r="F47" s="19"/>
      <c r="G47" s="19"/>
      <c r="H47" s="19"/>
      <c r="I47" s="101">
        <f>SUM(I43:I46)</f>
        <v>-689</v>
      </c>
      <c r="J47" s="101">
        <f>SUM(J43:J46)</f>
        <v>-165</v>
      </c>
      <c r="K47" s="101">
        <f>SUM(K43:K46)</f>
        <v>-1437</v>
      </c>
    </row>
    <row r="48" spans="2:11" ht="12.75">
      <c r="B48" s="19"/>
      <c r="C48" s="19"/>
      <c r="D48" s="19"/>
      <c r="E48" s="19"/>
      <c r="F48" s="19"/>
      <c r="G48" s="19"/>
      <c r="H48" s="19"/>
      <c r="I48" s="217"/>
      <c r="J48" s="99"/>
      <c r="K48" s="72"/>
    </row>
    <row r="49" spans="2:11" ht="12.75">
      <c r="B49" s="19" t="s">
        <v>250</v>
      </c>
      <c r="C49" s="19"/>
      <c r="D49" s="19"/>
      <c r="E49" s="19"/>
      <c r="F49" s="19"/>
      <c r="G49" s="19"/>
      <c r="H49" s="19"/>
      <c r="I49" s="99">
        <f>I33+I40+I47</f>
        <v>-8324</v>
      </c>
      <c r="J49" s="99">
        <f>J33+J40+J47</f>
        <v>-268</v>
      </c>
      <c r="K49" s="24">
        <f>K33+K40+K47</f>
        <v>-1436</v>
      </c>
    </row>
    <row r="50" spans="2:11" ht="12.75">
      <c r="B50" s="19"/>
      <c r="C50" s="19"/>
      <c r="D50" s="19"/>
      <c r="E50" s="19"/>
      <c r="F50" s="19"/>
      <c r="G50" s="19"/>
      <c r="H50" s="19"/>
      <c r="I50" s="74"/>
      <c r="J50" s="74"/>
      <c r="K50" s="72"/>
    </row>
    <row r="51" spans="2:11" ht="12.75">
      <c r="B51" s="19" t="s">
        <v>59</v>
      </c>
      <c r="C51" s="19"/>
      <c r="D51" s="19"/>
      <c r="E51" s="19"/>
      <c r="F51" s="19"/>
      <c r="G51" s="19"/>
      <c r="H51" s="19"/>
      <c r="I51" s="99">
        <v>9223</v>
      </c>
      <c r="J51" s="99">
        <v>10026</v>
      </c>
      <c r="K51" s="74">
        <v>10026</v>
      </c>
    </row>
    <row r="52" spans="2:11" ht="12.75">
      <c r="B52" s="26"/>
      <c r="C52" s="26"/>
      <c r="D52" s="26"/>
      <c r="E52" s="26"/>
      <c r="F52" s="26"/>
      <c r="G52" s="26"/>
      <c r="H52" s="26"/>
      <c r="I52" s="102"/>
      <c r="J52" s="102"/>
      <c r="K52" s="72"/>
    </row>
    <row r="53" spans="2:11" ht="13.5" thickBot="1">
      <c r="B53" s="26" t="s">
        <v>60</v>
      </c>
      <c r="C53" s="26"/>
      <c r="D53" s="26"/>
      <c r="E53" s="26"/>
      <c r="F53" s="26"/>
      <c r="G53" s="26"/>
      <c r="H53" s="26"/>
      <c r="I53" s="103">
        <f>SUM(I49:I51)</f>
        <v>899</v>
      </c>
      <c r="J53" s="103">
        <f>SUM(J49:J51)</f>
        <v>9758</v>
      </c>
      <c r="K53" s="27">
        <f>SUM(K49:K51)</f>
        <v>8590</v>
      </c>
    </row>
    <row r="54" spans="2:11" ht="30" customHeight="1" thickTop="1">
      <c r="B54" s="26"/>
      <c r="C54" s="26"/>
      <c r="D54" s="26"/>
      <c r="E54" s="26"/>
      <c r="F54" s="26"/>
      <c r="G54" s="26"/>
      <c r="H54" s="26"/>
      <c r="I54" s="269"/>
      <c r="J54" s="26"/>
      <c r="K54" s="72"/>
    </row>
    <row r="55" spans="1:15" ht="30" customHeight="1">
      <c r="A55" s="289" t="s">
        <v>212</v>
      </c>
      <c r="B55" s="285"/>
      <c r="C55" s="285"/>
      <c r="D55" s="285"/>
      <c r="E55" s="285"/>
      <c r="F55" s="285"/>
      <c r="G55" s="285"/>
      <c r="H55" s="285"/>
      <c r="I55" s="285"/>
      <c r="J55" s="285"/>
      <c r="K55" s="285"/>
      <c r="L55" s="23"/>
      <c r="M55" s="23"/>
      <c r="N55" s="23"/>
      <c r="O55" s="23"/>
    </row>
    <row r="56" spans="1:15" ht="12.75">
      <c r="A56" s="23"/>
      <c r="B56" s="179"/>
      <c r="C56" s="180"/>
      <c r="D56" s="180"/>
      <c r="E56" s="180"/>
      <c r="F56" s="180"/>
      <c r="G56" s="23"/>
      <c r="H56" s="23"/>
      <c r="I56" s="216"/>
      <c r="J56" s="23"/>
      <c r="K56" s="72"/>
      <c r="L56" s="23"/>
      <c r="M56" s="23"/>
      <c r="N56" s="23"/>
      <c r="O56" s="23"/>
    </row>
    <row r="57" spans="1:15" ht="12.75">
      <c r="A57" s="23"/>
      <c r="B57" s="49"/>
      <c r="C57" s="180"/>
      <c r="D57" s="180"/>
      <c r="E57" s="180"/>
      <c r="F57" s="180"/>
      <c r="G57" s="23"/>
      <c r="H57" s="23"/>
      <c r="I57" s="216"/>
      <c r="J57" s="23"/>
      <c r="K57" s="72"/>
      <c r="L57" s="23"/>
      <c r="M57" s="23"/>
      <c r="N57" s="23"/>
      <c r="O57" s="23"/>
    </row>
    <row r="58" spans="1:15" ht="12.75">
      <c r="A58" s="23"/>
      <c r="B58" s="127"/>
      <c r="C58" s="180"/>
      <c r="D58" s="180"/>
      <c r="E58" s="180"/>
      <c r="F58" s="11"/>
      <c r="G58" s="23"/>
      <c r="H58" s="23"/>
      <c r="I58" s="216"/>
      <c r="J58" s="23"/>
      <c r="K58" s="72"/>
      <c r="L58" s="23"/>
      <c r="M58" s="23"/>
      <c r="N58" s="23"/>
      <c r="O58" s="23"/>
    </row>
    <row r="59" spans="1:15" ht="12.75">
      <c r="A59" s="23"/>
      <c r="B59" s="181"/>
      <c r="C59" s="180"/>
      <c r="D59" s="180"/>
      <c r="E59" s="180"/>
      <c r="F59" s="11"/>
      <c r="G59" s="23"/>
      <c r="H59" s="23"/>
      <c r="I59" s="216"/>
      <c r="J59" s="23"/>
      <c r="K59" s="72"/>
      <c r="L59" s="23"/>
      <c r="M59" s="23"/>
      <c r="N59" s="23"/>
      <c r="O59" s="23"/>
    </row>
    <row r="60" spans="1:15" ht="12.75">
      <c r="A60" s="23"/>
      <c r="B60" s="148"/>
      <c r="C60" s="182"/>
      <c r="D60" s="182"/>
      <c r="E60" s="182"/>
      <c r="F60" s="148"/>
      <c r="G60" s="23"/>
      <c r="H60" s="23"/>
      <c r="I60" s="216"/>
      <c r="J60" s="23"/>
      <c r="K60" s="72"/>
      <c r="L60" s="23"/>
      <c r="M60" s="23"/>
      <c r="N60" s="23"/>
      <c r="O60" s="23"/>
    </row>
    <row r="61" spans="1:15" ht="12.75">
      <c r="A61" s="23"/>
      <c r="B61" s="144"/>
      <c r="C61" s="182"/>
      <c r="D61" s="182"/>
      <c r="E61" s="182"/>
      <c r="F61" s="148"/>
      <c r="G61" s="23"/>
      <c r="H61" s="23"/>
      <c r="I61" s="216"/>
      <c r="J61" s="23"/>
      <c r="K61" s="72"/>
      <c r="L61" s="23"/>
      <c r="M61" s="23"/>
      <c r="N61" s="23"/>
      <c r="O61" s="23"/>
    </row>
    <row r="62" spans="1:15" ht="12.75">
      <c r="A62" s="23"/>
      <c r="B62" s="144"/>
      <c r="C62" s="182"/>
      <c r="D62" s="182"/>
      <c r="E62" s="182"/>
      <c r="F62" s="148"/>
      <c r="G62" s="23"/>
      <c r="H62" s="23"/>
      <c r="I62" s="216"/>
      <c r="J62" s="23"/>
      <c r="K62" s="72"/>
      <c r="L62" s="23"/>
      <c r="M62" s="23"/>
      <c r="N62" s="23"/>
      <c r="O62" s="23"/>
    </row>
    <row r="63" spans="1:15" ht="12.75">
      <c r="A63" s="23"/>
      <c r="B63" s="182"/>
      <c r="C63" s="182"/>
      <c r="D63" s="182"/>
      <c r="E63" s="182"/>
      <c r="F63" s="182"/>
      <c r="G63" s="23"/>
      <c r="H63" s="23"/>
      <c r="I63" s="216"/>
      <c r="J63" s="23"/>
      <c r="K63" s="72"/>
      <c r="L63" s="23"/>
      <c r="M63" s="23"/>
      <c r="N63" s="23"/>
      <c r="O63" s="23"/>
    </row>
    <row r="64" spans="1:15" ht="12.75">
      <c r="A64" s="23"/>
      <c r="B64" s="182"/>
      <c r="C64" s="182"/>
      <c r="D64" s="182"/>
      <c r="E64" s="182"/>
      <c r="F64" s="182"/>
      <c r="G64" s="23"/>
      <c r="H64" s="23"/>
      <c r="I64" s="216"/>
      <c r="J64" s="23"/>
      <c r="K64" s="72"/>
      <c r="L64" s="23"/>
      <c r="M64" s="23"/>
      <c r="N64" s="23"/>
      <c r="O64" s="23"/>
    </row>
    <row r="65" spans="1:15" ht="12.75">
      <c r="A65" s="23"/>
      <c r="B65" s="182"/>
      <c r="C65" s="182"/>
      <c r="D65" s="182"/>
      <c r="E65" s="182"/>
      <c r="F65" s="182"/>
      <c r="G65" s="23"/>
      <c r="H65" s="23"/>
      <c r="I65" s="139"/>
      <c r="J65" s="23"/>
      <c r="K65" s="72"/>
      <c r="L65" s="23"/>
      <c r="M65" s="23"/>
      <c r="N65" s="23"/>
      <c r="O65" s="23"/>
    </row>
    <row r="66" spans="1:15" ht="12.75">
      <c r="A66" s="23"/>
      <c r="B66" s="180"/>
      <c r="C66" s="180"/>
      <c r="D66" s="180"/>
      <c r="E66" s="180"/>
      <c r="F66" s="180"/>
      <c r="G66" s="23"/>
      <c r="H66" s="23"/>
      <c r="I66" s="216"/>
      <c r="J66" s="23"/>
      <c r="K66" s="72"/>
      <c r="L66" s="23"/>
      <c r="M66" s="23"/>
      <c r="N66" s="23"/>
      <c r="O66" s="23"/>
    </row>
    <row r="67" spans="1:15" ht="12.75">
      <c r="A67" s="23"/>
      <c r="B67" s="180"/>
      <c r="C67" s="180"/>
      <c r="D67" s="180"/>
      <c r="E67" s="180"/>
      <c r="F67" s="180"/>
      <c r="G67" s="23"/>
      <c r="H67" s="23"/>
      <c r="I67" s="216"/>
      <c r="J67" s="23"/>
      <c r="K67" s="72"/>
      <c r="L67" s="23"/>
      <c r="M67" s="23"/>
      <c r="N67" s="23"/>
      <c r="O67" s="23"/>
    </row>
    <row r="68" spans="1:15" ht="12.75">
      <c r="A68" s="23"/>
      <c r="B68" s="23"/>
      <c r="C68" s="23"/>
      <c r="D68" s="23"/>
      <c r="E68" s="23"/>
      <c r="F68" s="23"/>
      <c r="G68" s="23"/>
      <c r="H68" s="23"/>
      <c r="I68" s="216"/>
      <c r="J68" s="23"/>
      <c r="K68" s="72"/>
      <c r="L68" s="23"/>
      <c r="M68" s="23"/>
      <c r="N68" s="23"/>
      <c r="O68" s="23"/>
    </row>
    <row r="69" spans="1:15" ht="12.75">
      <c r="A69" s="23"/>
      <c r="B69" s="23"/>
      <c r="C69" s="23"/>
      <c r="D69" s="23"/>
      <c r="E69" s="23"/>
      <c r="F69" s="23"/>
      <c r="G69" s="23"/>
      <c r="H69" s="23"/>
      <c r="I69" s="216"/>
      <c r="J69" s="23"/>
      <c r="K69" s="72"/>
      <c r="L69" s="23"/>
      <c r="M69" s="23"/>
      <c r="N69" s="23"/>
      <c r="O69" s="23"/>
    </row>
    <row r="70" spans="1:15" ht="12.75">
      <c r="A70" s="23"/>
      <c r="B70" s="23"/>
      <c r="C70" s="23"/>
      <c r="D70" s="23"/>
      <c r="E70" s="23"/>
      <c r="F70" s="23"/>
      <c r="G70" s="23"/>
      <c r="H70" s="23"/>
      <c r="I70" s="216"/>
      <c r="J70" s="23"/>
      <c r="K70" s="72"/>
      <c r="L70" s="23"/>
      <c r="M70" s="23"/>
      <c r="N70" s="23"/>
      <c r="O70" s="23"/>
    </row>
    <row r="71" spans="1:15" ht="12.75">
      <c r="A71" s="23"/>
      <c r="B71" s="23"/>
      <c r="C71" s="23"/>
      <c r="D71" s="23"/>
      <c r="E71" s="23"/>
      <c r="F71" s="23"/>
      <c r="G71" s="23"/>
      <c r="H71" s="23"/>
      <c r="I71" s="216"/>
      <c r="J71" s="23"/>
      <c r="K71" s="72"/>
      <c r="L71" s="23"/>
      <c r="M71" s="23"/>
      <c r="N71" s="23"/>
      <c r="O71" s="23"/>
    </row>
    <row r="72" spans="1:15" ht="12.75">
      <c r="A72" s="23"/>
      <c r="B72" s="23"/>
      <c r="C72" s="23"/>
      <c r="D72" s="23"/>
      <c r="E72" s="23"/>
      <c r="F72" s="23"/>
      <c r="G72" s="23"/>
      <c r="H72" s="23"/>
      <c r="I72" s="216"/>
      <c r="J72" s="23"/>
      <c r="K72" s="72"/>
      <c r="L72" s="23"/>
      <c r="M72" s="23"/>
      <c r="N72" s="23"/>
      <c r="O72" s="23"/>
    </row>
    <row r="73" spans="1:15" ht="12.75">
      <c r="A73" s="23"/>
      <c r="B73" s="23"/>
      <c r="C73" s="23"/>
      <c r="D73" s="23"/>
      <c r="E73" s="23"/>
      <c r="F73" s="23"/>
      <c r="G73" s="23"/>
      <c r="H73" s="23"/>
      <c r="I73" s="216"/>
      <c r="J73" s="23"/>
      <c r="K73" s="72"/>
      <c r="L73" s="23"/>
      <c r="M73" s="23"/>
      <c r="N73" s="23"/>
      <c r="O73" s="23"/>
    </row>
    <row r="74" spans="1:15" ht="12.75">
      <c r="A74" s="23"/>
      <c r="B74" s="23"/>
      <c r="C74" s="23"/>
      <c r="D74" s="23"/>
      <c r="E74" s="23"/>
      <c r="F74" s="23"/>
      <c r="G74" s="23"/>
      <c r="H74" s="23"/>
      <c r="I74" s="216"/>
      <c r="J74" s="23"/>
      <c r="K74" s="72"/>
      <c r="L74" s="23"/>
      <c r="M74" s="23"/>
      <c r="N74" s="23"/>
      <c r="O74" s="23"/>
    </row>
    <row r="75" spans="1:15" ht="12.75">
      <c r="A75" s="23"/>
      <c r="B75" s="23"/>
      <c r="C75" s="23"/>
      <c r="D75" s="23"/>
      <c r="E75" s="23"/>
      <c r="F75" s="23"/>
      <c r="G75" s="23"/>
      <c r="H75" s="23"/>
      <c r="I75" s="216"/>
      <c r="J75" s="23"/>
      <c r="K75" s="72"/>
      <c r="L75" s="23"/>
      <c r="M75" s="23"/>
      <c r="N75" s="23"/>
      <c r="O75" s="23"/>
    </row>
    <row r="76" spans="1:15" ht="12.75">
      <c r="A76" s="23"/>
      <c r="B76" s="23"/>
      <c r="C76" s="23"/>
      <c r="D76" s="23"/>
      <c r="E76" s="23"/>
      <c r="F76" s="23"/>
      <c r="G76" s="23"/>
      <c r="H76" s="23"/>
      <c r="I76" s="216"/>
      <c r="J76" s="23"/>
      <c r="K76" s="72"/>
      <c r="L76" s="23"/>
      <c r="M76" s="23"/>
      <c r="N76" s="23"/>
      <c r="O76" s="23"/>
    </row>
    <row r="77" spans="1:15" ht="12.75">
      <c r="A77" s="23"/>
      <c r="B77" s="23"/>
      <c r="C77" s="23"/>
      <c r="D77" s="23"/>
      <c r="E77" s="23"/>
      <c r="F77" s="23"/>
      <c r="G77" s="23"/>
      <c r="H77" s="23"/>
      <c r="I77" s="216"/>
      <c r="J77" s="23"/>
      <c r="K77" s="72"/>
      <c r="L77" s="23"/>
      <c r="M77" s="23"/>
      <c r="N77" s="23"/>
      <c r="O77" s="23"/>
    </row>
    <row r="78" spans="1:15" ht="12.75">
      <c r="A78" s="23"/>
      <c r="B78" s="23"/>
      <c r="C78" s="23"/>
      <c r="D78" s="23"/>
      <c r="E78" s="23"/>
      <c r="F78" s="23"/>
      <c r="G78" s="23"/>
      <c r="H78" s="23"/>
      <c r="I78" s="216"/>
      <c r="J78" s="23"/>
      <c r="K78" s="72"/>
      <c r="L78" s="23"/>
      <c r="M78" s="23"/>
      <c r="N78" s="23"/>
      <c r="O78" s="23"/>
    </row>
    <row r="79" spans="1:15" ht="12.75">
      <c r="A79" s="23"/>
      <c r="B79" s="23"/>
      <c r="C79" s="23"/>
      <c r="D79" s="23"/>
      <c r="E79" s="23"/>
      <c r="F79" s="23"/>
      <c r="G79" s="23"/>
      <c r="H79" s="23"/>
      <c r="I79" s="216"/>
      <c r="J79" s="23"/>
      <c r="K79" s="72"/>
      <c r="L79" s="23"/>
      <c r="M79" s="23"/>
      <c r="N79" s="23"/>
      <c r="O79" s="23"/>
    </row>
    <row r="80" spans="1:15" ht="12.75">
      <c r="A80" s="23"/>
      <c r="B80" s="23"/>
      <c r="C80" s="23"/>
      <c r="D80" s="23"/>
      <c r="E80" s="23"/>
      <c r="F80" s="23"/>
      <c r="G80" s="23"/>
      <c r="H80" s="23"/>
      <c r="I80" s="216"/>
      <c r="J80" s="23"/>
      <c r="K80" s="72"/>
      <c r="L80" s="23"/>
      <c r="M80" s="23"/>
      <c r="N80" s="23"/>
      <c r="O80" s="23"/>
    </row>
    <row r="81" spans="1:15" ht="12.75">
      <c r="A81" s="23"/>
      <c r="B81" s="23"/>
      <c r="C81" s="23"/>
      <c r="D81" s="23"/>
      <c r="E81" s="23"/>
      <c r="F81" s="23"/>
      <c r="G81" s="23"/>
      <c r="H81" s="23"/>
      <c r="I81" s="216"/>
      <c r="J81" s="23"/>
      <c r="K81" s="72"/>
      <c r="L81" s="23"/>
      <c r="M81" s="23"/>
      <c r="N81" s="23"/>
      <c r="O81" s="23"/>
    </row>
    <row r="82" spans="1:15" ht="12.75">
      <c r="A82" s="23"/>
      <c r="B82" s="23"/>
      <c r="C82" s="23"/>
      <c r="D82" s="23"/>
      <c r="E82" s="23"/>
      <c r="F82" s="23"/>
      <c r="G82" s="23"/>
      <c r="H82" s="23"/>
      <c r="I82" s="216"/>
      <c r="J82" s="23"/>
      <c r="K82" s="72"/>
      <c r="L82" s="23"/>
      <c r="M82" s="23"/>
      <c r="N82" s="23"/>
      <c r="O82" s="23"/>
    </row>
    <row r="83" spans="1:15" ht="12.75">
      <c r="A83" s="23"/>
      <c r="B83" s="23"/>
      <c r="C83" s="23"/>
      <c r="D83" s="23"/>
      <c r="E83" s="23"/>
      <c r="F83" s="23"/>
      <c r="G83" s="23"/>
      <c r="H83" s="23"/>
      <c r="I83" s="216"/>
      <c r="J83" s="23"/>
      <c r="K83" s="72"/>
      <c r="L83" s="23"/>
      <c r="M83" s="23"/>
      <c r="N83" s="23"/>
      <c r="O83" s="23"/>
    </row>
    <row r="84" spans="1:15" ht="12.75">
      <c r="A84" s="23"/>
      <c r="B84" s="23"/>
      <c r="C84" s="23"/>
      <c r="D84" s="23"/>
      <c r="E84" s="23"/>
      <c r="F84" s="23"/>
      <c r="G84" s="23"/>
      <c r="H84" s="23"/>
      <c r="I84" s="216"/>
      <c r="J84" s="23"/>
      <c r="K84" s="72"/>
      <c r="L84" s="23"/>
      <c r="M84" s="23"/>
      <c r="N84" s="23"/>
      <c r="O84" s="23"/>
    </row>
    <row r="85" spans="1:15" ht="12.75">
      <c r="A85" s="23"/>
      <c r="B85" s="23"/>
      <c r="C85" s="23"/>
      <c r="D85" s="23"/>
      <c r="E85" s="23"/>
      <c r="F85" s="23"/>
      <c r="G85" s="23"/>
      <c r="H85" s="23"/>
      <c r="I85" s="216"/>
      <c r="J85" s="23"/>
      <c r="K85" s="72"/>
      <c r="L85" s="23"/>
      <c r="M85" s="23"/>
      <c r="N85" s="23"/>
      <c r="O85" s="23"/>
    </row>
    <row r="86" spans="1:15" ht="12.75">
      <c r="A86" s="23"/>
      <c r="B86" s="23"/>
      <c r="C86" s="23"/>
      <c r="D86" s="23"/>
      <c r="E86" s="23"/>
      <c r="F86" s="23"/>
      <c r="G86" s="23"/>
      <c r="H86" s="23"/>
      <c r="I86" s="216"/>
      <c r="J86" s="23"/>
      <c r="K86" s="72"/>
      <c r="L86" s="23"/>
      <c r="M86" s="23"/>
      <c r="N86" s="23"/>
      <c r="O86" s="23"/>
    </row>
    <row r="87" spans="1:15" ht="12.75">
      <c r="A87" s="23"/>
      <c r="B87" s="23"/>
      <c r="C87" s="23"/>
      <c r="D87" s="23"/>
      <c r="E87" s="23"/>
      <c r="F87" s="23"/>
      <c r="G87" s="23"/>
      <c r="H87" s="23"/>
      <c r="I87" s="216"/>
      <c r="J87" s="23"/>
      <c r="K87" s="72"/>
      <c r="L87" s="23"/>
      <c r="M87" s="23"/>
      <c r="N87" s="23"/>
      <c r="O87" s="23"/>
    </row>
    <row r="88" spans="1:15" ht="12.75">
      <c r="A88" s="23"/>
      <c r="B88" s="23"/>
      <c r="C88" s="23"/>
      <c r="D88" s="23"/>
      <c r="E88" s="23"/>
      <c r="F88" s="23"/>
      <c r="G88" s="23"/>
      <c r="H88" s="23"/>
      <c r="I88" s="216"/>
      <c r="J88" s="23"/>
      <c r="K88" s="72"/>
      <c r="L88" s="23"/>
      <c r="M88" s="23"/>
      <c r="N88" s="23"/>
      <c r="O88" s="23"/>
    </row>
    <row r="89" spans="1:15" ht="12.75">
      <c r="A89" s="23"/>
      <c r="B89" s="23"/>
      <c r="C89" s="23"/>
      <c r="D89" s="23"/>
      <c r="E89" s="23"/>
      <c r="F89" s="23"/>
      <c r="G89" s="23"/>
      <c r="H89" s="23"/>
      <c r="I89" s="216"/>
      <c r="J89" s="23"/>
      <c r="K89" s="72"/>
      <c r="L89" s="23"/>
      <c r="M89" s="23"/>
      <c r="N89" s="23"/>
      <c r="O89" s="23"/>
    </row>
    <row r="90" spans="1:15" ht="12.75">
      <c r="A90" s="23"/>
      <c r="B90" s="23"/>
      <c r="C90" s="23"/>
      <c r="D90" s="23"/>
      <c r="E90" s="23"/>
      <c r="F90" s="23"/>
      <c r="G90" s="23"/>
      <c r="H90" s="23"/>
      <c r="I90" s="216"/>
      <c r="J90" s="23"/>
      <c r="K90" s="72"/>
      <c r="L90" s="23"/>
      <c r="M90" s="23"/>
      <c r="N90" s="23"/>
      <c r="O90" s="23"/>
    </row>
    <row r="91" spans="1:15" ht="12.75">
      <c r="A91" s="23"/>
      <c r="B91" s="23"/>
      <c r="C91" s="23"/>
      <c r="D91" s="23"/>
      <c r="E91" s="23"/>
      <c r="F91" s="23"/>
      <c r="G91" s="23"/>
      <c r="H91" s="23"/>
      <c r="I91" s="216"/>
      <c r="J91" s="23"/>
      <c r="K91" s="72"/>
      <c r="L91" s="23"/>
      <c r="M91" s="23"/>
      <c r="N91" s="23"/>
      <c r="O91" s="23"/>
    </row>
    <row r="92" spans="1:15" ht="12.75">
      <c r="A92" s="23"/>
      <c r="B92" s="23"/>
      <c r="C92" s="23"/>
      <c r="D92" s="23"/>
      <c r="E92" s="23"/>
      <c r="F92" s="23"/>
      <c r="G92" s="23"/>
      <c r="H92" s="23"/>
      <c r="I92" s="216"/>
      <c r="J92" s="23"/>
      <c r="K92" s="72"/>
      <c r="L92" s="23"/>
      <c r="M92" s="23"/>
      <c r="N92" s="23"/>
      <c r="O92" s="23"/>
    </row>
    <row r="93" spans="1:15" ht="12.75">
      <c r="A93" s="23"/>
      <c r="B93" s="23"/>
      <c r="C93" s="23"/>
      <c r="D93" s="23"/>
      <c r="E93" s="23"/>
      <c r="F93" s="23"/>
      <c r="G93" s="23"/>
      <c r="H93" s="23"/>
      <c r="I93" s="216"/>
      <c r="J93" s="23"/>
      <c r="K93" s="72"/>
      <c r="L93" s="23"/>
      <c r="M93" s="23"/>
      <c r="N93" s="23"/>
      <c r="O93" s="23"/>
    </row>
    <row r="94" spans="1:15" ht="12.75">
      <c r="A94" s="23"/>
      <c r="B94" s="23"/>
      <c r="C94" s="23"/>
      <c r="D94" s="23"/>
      <c r="E94" s="23"/>
      <c r="F94" s="23"/>
      <c r="G94" s="23"/>
      <c r="H94" s="23"/>
      <c r="I94" s="216"/>
      <c r="J94" s="23"/>
      <c r="K94" s="72"/>
      <c r="L94" s="23"/>
      <c r="M94" s="23"/>
      <c r="N94" s="23"/>
      <c r="O94" s="23"/>
    </row>
    <row r="95" spans="1:15" ht="12.75">
      <c r="A95" s="23"/>
      <c r="B95" s="23"/>
      <c r="C95" s="23"/>
      <c r="D95" s="23"/>
      <c r="E95" s="23"/>
      <c r="F95" s="23"/>
      <c r="G95" s="23"/>
      <c r="H95" s="23"/>
      <c r="I95" s="216"/>
      <c r="J95" s="23"/>
      <c r="K95" s="72"/>
      <c r="L95" s="23"/>
      <c r="M95" s="23"/>
      <c r="N95" s="23"/>
      <c r="O95" s="23"/>
    </row>
    <row r="96" spans="1:15" ht="12.75">
      <c r="A96" s="23"/>
      <c r="B96" s="23"/>
      <c r="C96" s="23"/>
      <c r="D96" s="23"/>
      <c r="E96" s="23"/>
      <c r="F96" s="23"/>
      <c r="G96" s="23"/>
      <c r="H96" s="23"/>
      <c r="I96" s="216"/>
      <c r="J96" s="23"/>
      <c r="K96" s="72"/>
      <c r="L96" s="23"/>
      <c r="M96" s="23"/>
      <c r="N96" s="23"/>
      <c r="O96" s="23"/>
    </row>
    <row r="97" spans="1:15" ht="12.75">
      <c r="A97" s="23"/>
      <c r="B97" s="23"/>
      <c r="C97" s="23"/>
      <c r="D97" s="23"/>
      <c r="E97" s="23"/>
      <c r="F97" s="23"/>
      <c r="G97" s="23"/>
      <c r="H97" s="23"/>
      <c r="I97" s="216"/>
      <c r="J97" s="23"/>
      <c r="K97" s="72"/>
      <c r="L97" s="23"/>
      <c r="M97" s="23"/>
      <c r="N97" s="23"/>
      <c r="O97" s="23"/>
    </row>
    <row r="98" spans="1:15" ht="12.75">
      <c r="A98" s="23"/>
      <c r="B98" s="23"/>
      <c r="C98" s="23"/>
      <c r="D98" s="23"/>
      <c r="E98" s="23"/>
      <c r="F98" s="23"/>
      <c r="G98" s="23"/>
      <c r="H98" s="23"/>
      <c r="I98" s="216"/>
      <c r="J98" s="23"/>
      <c r="K98" s="72"/>
      <c r="L98" s="23"/>
      <c r="M98" s="23"/>
      <c r="N98" s="23"/>
      <c r="O98" s="23"/>
    </row>
    <row r="99" spans="1:15" ht="12.75">
      <c r="A99" s="23"/>
      <c r="B99" s="23"/>
      <c r="C99" s="23"/>
      <c r="D99" s="23"/>
      <c r="E99" s="23"/>
      <c r="F99" s="23"/>
      <c r="G99" s="23"/>
      <c r="H99" s="23"/>
      <c r="I99" s="216"/>
      <c r="J99" s="23"/>
      <c r="K99" s="72"/>
      <c r="L99" s="23"/>
      <c r="M99" s="23"/>
      <c r="N99" s="23"/>
      <c r="O99" s="23"/>
    </row>
    <row r="100" spans="1:15" ht="12.75">
      <c r="A100" s="23"/>
      <c r="B100" s="23"/>
      <c r="C100" s="23"/>
      <c r="D100" s="23"/>
      <c r="E100" s="23"/>
      <c r="F100" s="23"/>
      <c r="G100" s="23"/>
      <c r="H100" s="23"/>
      <c r="I100" s="216"/>
      <c r="J100" s="23"/>
      <c r="K100" s="72"/>
      <c r="L100" s="23"/>
      <c r="M100" s="23"/>
      <c r="N100" s="23"/>
      <c r="O100" s="23"/>
    </row>
  </sheetData>
  <mergeCells count="6">
    <mergeCell ref="A55:K55"/>
    <mergeCell ref="B6:K6"/>
    <mergeCell ref="B1:K1"/>
    <mergeCell ref="B2:K2"/>
    <mergeCell ref="B4:K4"/>
    <mergeCell ref="B5:K5"/>
  </mergeCells>
  <printOptions/>
  <pageMargins left="0.75" right="0.75" top="1" bottom="1" header="0.5" footer="0.5"/>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M47"/>
  <sheetViews>
    <sheetView zoomScale="75" zoomScaleNormal="75" workbookViewId="0" topLeftCell="A1">
      <selection activeCell="K23" sqref="K23"/>
    </sheetView>
  </sheetViews>
  <sheetFormatPr defaultColWidth="9.140625" defaultRowHeight="12.75"/>
  <cols>
    <col min="1" max="1" width="9.140625" style="9" customWidth="1"/>
    <col min="2" max="2" width="28.28125" style="9" customWidth="1"/>
    <col min="3" max="3" width="13.28125" style="9" bestFit="1" customWidth="1"/>
    <col min="4" max="4" width="3.421875" style="9" customWidth="1"/>
    <col min="5" max="5" width="9.140625" style="9" customWidth="1"/>
    <col min="6" max="6" width="3.421875" style="9" customWidth="1"/>
    <col min="7" max="7" width="11.28125" style="9" bestFit="1" customWidth="1"/>
    <col min="8" max="8" width="2.8515625" style="9" customWidth="1"/>
    <col min="9" max="9" width="11.28125" style="9" bestFit="1" customWidth="1"/>
    <col min="10" max="10" width="2.28125" style="9" customWidth="1"/>
    <col min="11" max="16384" width="9.140625" style="9" customWidth="1"/>
  </cols>
  <sheetData>
    <row r="1" spans="1:11" ht="15">
      <c r="A1" s="291" t="s">
        <v>61</v>
      </c>
      <c r="B1" s="291"/>
      <c r="C1" s="291"/>
      <c r="D1" s="291"/>
      <c r="E1" s="291"/>
      <c r="F1" s="291"/>
      <c r="G1" s="291"/>
      <c r="H1" s="291"/>
      <c r="I1" s="291"/>
      <c r="J1" s="291"/>
      <c r="K1" s="291"/>
    </row>
    <row r="2" spans="1:11" ht="15">
      <c r="A2" s="291" t="s">
        <v>1</v>
      </c>
      <c r="B2" s="291"/>
      <c r="C2" s="291"/>
      <c r="D2" s="291"/>
      <c r="E2" s="291"/>
      <c r="F2" s="291"/>
      <c r="G2" s="291"/>
      <c r="H2" s="291"/>
      <c r="I2" s="291"/>
      <c r="J2" s="291"/>
      <c r="K2" s="291"/>
    </row>
    <row r="3" ht="15">
      <c r="A3" s="18"/>
    </row>
    <row r="4" spans="1:11" ht="15">
      <c r="A4" s="291" t="s">
        <v>62</v>
      </c>
      <c r="B4" s="291"/>
      <c r="C4" s="291"/>
      <c r="D4" s="291"/>
      <c r="E4" s="291"/>
      <c r="F4" s="291"/>
      <c r="G4" s="291"/>
      <c r="H4" s="291"/>
      <c r="I4" s="291"/>
      <c r="J4" s="291"/>
      <c r="K4" s="291"/>
    </row>
    <row r="5" spans="1:11" ht="15">
      <c r="A5" s="292" t="s">
        <v>239</v>
      </c>
      <c r="B5" s="291"/>
      <c r="C5" s="291"/>
      <c r="D5" s="291"/>
      <c r="E5" s="291"/>
      <c r="F5" s="291"/>
      <c r="G5" s="291"/>
      <c r="H5" s="291"/>
      <c r="I5" s="291"/>
      <c r="J5" s="291"/>
      <c r="K5" s="291"/>
    </row>
    <row r="6" spans="1:11" ht="15">
      <c r="A6" s="290"/>
      <c r="B6" s="290"/>
      <c r="C6" s="290"/>
      <c r="D6" s="290"/>
      <c r="E6" s="290"/>
      <c r="F6" s="290"/>
      <c r="G6" s="290"/>
      <c r="H6" s="290"/>
      <c r="I6" s="290"/>
      <c r="J6" s="290"/>
      <c r="K6" s="290"/>
    </row>
    <row r="7" spans="1:11" ht="15">
      <c r="A7" s="20"/>
      <c r="B7" s="20"/>
      <c r="C7" s="20"/>
      <c r="D7" s="20"/>
      <c r="E7" s="20"/>
      <c r="F7" s="20"/>
      <c r="G7" s="20"/>
      <c r="H7" s="20"/>
      <c r="I7" s="20"/>
      <c r="J7" s="20"/>
      <c r="K7" s="20"/>
    </row>
    <row r="8" spans="3:6" ht="15">
      <c r="C8" s="20" t="s">
        <v>63</v>
      </c>
      <c r="F8" s="20" t="s">
        <v>64</v>
      </c>
    </row>
    <row r="9" spans="3:11" ht="15">
      <c r="C9" s="20" t="s">
        <v>65</v>
      </c>
      <c r="D9" s="8"/>
      <c r="E9" s="8"/>
      <c r="F9" s="20" t="s">
        <v>66</v>
      </c>
      <c r="H9" s="20"/>
      <c r="I9" s="20" t="s">
        <v>67</v>
      </c>
      <c r="J9" s="8"/>
      <c r="K9" s="8"/>
    </row>
    <row r="10" spans="3:11" ht="15">
      <c r="C10" s="20" t="s">
        <v>68</v>
      </c>
      <c r="D10" s="20"/>
      <c r="E10" s="20" t="s">
        <v>69</v>
      </c>
      <c r="F10" s="20"/>
      <c r="G10" s="20" t="s">
        <v>70</v>
      </c>
      <c r="H10" s="20"/>
      <c r="I10" s="20" t="s">
        <v>71</v>
      </c>
      <c r="J10" s="20"/>
      <c r="K10" s="8"/>
    </row>
    <row r="11" spans="3:11" ht="15">
      <c r="C11" s="20" t="s">
        <v>72</v>
      </c>
      <c r="D11" s="20"/>
      <c r="E11" s="20" t="s">
        <v>73</v>
      </c>
      <c r="F11" s="20"/>
      <c r="G11" s="20" t="s">
        <v>74</v>
      </c>
      <c r="H11" s="20"/>
      <c r="I11" s="20" t="s">
        <v>75</v>
      </c>
      <c r="J11" s="20"/>
      <c r="K11" s="20" t="s">
        <v>76</v>
      </c>
    </row>
    <row r="12" spans="3:11" ht="15">
      <c r="C12" s="20"/>
      <c r="D12" s="20"/>
      <c r="E12" s="20"/>
      <c r="F12" s="20"/>
      <c r="G12" s="8"/>
      <c r="H12" s="8"/>
      <c r="I12" s="8"/>
      <c r="J12" s="8"/>
      <c r="K12" s="8"/>
    </row>
    <row r="13" spans="3:11" ht="15">
      <c r="C13" s="20" t="s">
        <v>6</v>
      </c>
      <c r="D13" s="20"/>
      <c r="E13" s="20" t="s">
        <v>6</v>
      </c>
      <c r="F13" s="20"/>
      <c r="G13" s="20" t="s">
        <v>6</v>
      </c>
      <c r="H13" s="20"/>
      <c r="I13" s="20" t="s">
        <v>6</v>
      </c>
      <c r="J13" s="20"/>
      <c r="K13" s="20" t="s">
        <v>6</v>
      </c>
    </row>
    <row r="15" spans="3:11" ht="15">
      <c r="C15" s="29"/>
      <c r="D15" s="28"/>
      <c r="E15" s="28"/>
      <c r="F15" s="28"/>
      <c r="G15" s="29"/>
      <c r="H15" s="28"/>
      <c r="I15" s="28"/>
      <c r="J15" s="28"/>
      <c r="K15" s="28"/>
    </row>
    <row r="16" spans="1:11" ht="15">
      <c r="A16" s="199" t="s">
        <v>240</v>
      </c>
      <c r="C16" s="20"/>
      <c r="D16" s="20"/>
      <c r="E16" s="20"/>
      <c r="F16" s="20"/>
      <c r="G16" s="20"/>
      <c r="H16" s="20"/>
      <c r="I16" s="20"/>
      <c r="J16" s="20"/>
      <c r="K16" s="20"/>
    </row>
    <row r="17" spans="3:11" ht="15">
      <c r="C17" s="20"/>
      <c r="D17" s="20"/>
      <c r="E17" s="20"/>
      <c r="F17" s="20"/>
      <c r="G17" s="20"/>
      <c r="H17" s="20"/>
      <c r="I17" s="20"/>
      <c r="J17" s="20"/>
      <c r="K17" s="20"/>
    </row>
    <row r="18" spans="1:11" ht="15">
      <c r="A18" s="9" t="s">
        <v>214</v>
      </c>
      <c r="C18" s="200">
        <f>C36</f>
        <v>15000</v>
      </c>
      <c r="D18" s="200"/>
      <c r="E18" s="200">
        <f aca="true" t="shared" si="0" ref="E18:K18">E36</f>
        <v>8019</v>
      </c>
      <c r="F18" s="200"/>
      <c r="G18" s="200">
        <f t="shared" si="0"/>
        <v>825</v>
      </c>
      <c r="H18" s="200"/>
      <c r="I18" s="200">
        <f t="shared" si="0"/>
        <v>4824</v>
      </c>
      <c r="J18" s="200"/>
      <c r="K18" s="200">
        <f t="shared" si="0"/>
        <v>28668</v>
      </c>
    </row>
    <row r="19" spans="3:11" ht="15">
      <c r="C19" s="20"/>
      <c r="D19" s="20"/>
      <c r="E19" s="20"/>
      <c r="F19" s="20"/>
      <c r="G19" s="20"/>
      <c r="H19" s="20"/>
      <c r="I19" s="20"/>
      <c r="J19" s="20"/>
      <c r="K19" s="20"/>
    </row>
    <row r="20" spans="1:11" ht="15">
      <c r="A20" s="9" t="s">
        <v>77</v>
      </c>
      <c r="C20" s="225">
        <v>0</v>
      </c>
      <c r="D20" s="225"/>
      <c r="E20" s="225">
        <v>0</v>
      </c>
      <c r="F20" s="225"/>
      <c r="G20" s="225">
        <v>0</v>
      </c>
      <c r="H20" s="20"/>
      <c r="I20" s="201">
        <v>772</v>
      </c>
      <c r="J20" s="20"/>
      <c r="K20" s="202">
        <f>I20</f>
        <v>772</v>
      </c>
    </row>
    <row r="21" spans="3:11" ht="15">
      <c r="C21" s="225"/>
      <c r="D21" s="225"/>
      <c r="E21" s="225"/>
      <c r="F21" s="225"/>
      <c r="G21" s="225"/>
      <c r="H21" s="20"/>
      <c r="I21" s="201"/>
      <c r="J21" s="20"/>
      <c r="K21" s="202"/>
    </row>
    <row r="22" spans="1:11" ht="15">
      <c r="A22" s="9" t="s">
        <v>176</v>
      </c>
      <c r="C22" s="225"/>
      <c r="D22" s="225"/>
      <c r="E22" s="225"/>
      <c r="F22" s="225"/>
      <c r="G22" s="225"/>
      <c r="H22" s="20"/>
      <c r="I22" s="201"/>
      <c r="J22" s="20"/>
      <c r="K22" s="202"/>
    </row>
    <row r="23" spans="1:11" ht="15">
      <c r="A23" s="9" t="s">
        <v>242</v>
      </c>
      <c r="C23" s="225">
        <v>0</v>
      </c>
      <c r="D23" s="225"/>
      <c r="E23" s="225">
        <v>0</v>
      </c>
      <c r="F23" s="225"/>
      <c r="G23" s="225">
        <v>0</v>
      </c>
      <c r="H23" s="20"/>
      <c r="I23" s="201">
        <v>-1199</v>
      </c>
      <c r="J23" s="20"/>
      <c r="K23" s="202">
        <f>I23</f>
        <v>-1199</v>
      </c>
    </row>
    <row r="24" spans="3:11" ht="15">
      <c r="C24" s="20"/>
      <c r="D24" s="20"/>
      <c r="E24" s="20"/>
      <c r="F24" s="20"/>
      <c r="G24" s="20"/>
      <c r="H24" s="20"/>
      <c r="I24" s="20"/>
      <c r="J24" s="20"/>
      <c r="K24" s="20"/>
    </row>
    <row r="25" spans="1:13" ht="15.75" thickBot="1">
      <c r="A25" s="9" t="s">
        <v>241</v>
      </c>
      <c r="C25" s="203">
        <f>SUM(C18:C20)</f>
        <v>15000</v>
      </c>
      <c r="D25" s="203"/>
      <c r="E25" s="203">
        <f>SUM(E18:E20)</f>
        <v>8019</v>
      </c>
      <c r="F25" s="203"/>
      <c r="G25" s="203">
        <f>SUM(G18:G20)</f>
        <v>825</v>
      </c>
      <c r="H25" s="203"/>
      <c r="I25" s="203">
        <f>SUM(I18:I24)</f>
        <v>4397</v>
      </c>
      <c r="J25" s="203">
        <f>SUM(J18:J24)</f>
        <v>0</v>
      </c>
      <c r="K25" s="203">
        <f>SUM(K18:K24)</f>
        <v>28241</v>
      </c>
      <c r="M25" s="226"/>
    </row>
    <row r="26" ht="15.75" thickTop="1"/>
    <row r="27" spans="1:11" ht="15">
      <c r="A27" s="199" t="s">
        <v>224</v>
      </c>
      <c r="C27" s="20"/>
      <c r="D27" s="20"/>
      <c r="E27" s="20"/>
      <c r="F27" s="20"/>
      <c r="G27" s="20"/>
      <c r="H27" s="20"/>
      <c r="I27" s="20"/>
      <c r="J27" s="20"/>
      <c r="K27" s="20"/>
    </row>
    <row r="28" spans="3:11" ht="15">
      <c r="C28" s="20"/>
      <c r="D28" s="20"/>
      <c r="E28" s="20"/>
      <c r="F28" s="20"/>
      <c r="G28" s="20"/>
      <c r="H28" s="20"/>
      <c r="I28" s="20"/>
      <c r="J28" s="20"/>
      <c r="K28" s="20"/>
    </row>
    <row r="29" spans="1:11" ht="15">
      <c r="A29" s="9" t="s">
        <v>175</v>
      </c>
      <c r="C29" s="200">
        <v>15000</v>
      </c>
      <c r="D29" s="200"/>
      <c r="E29" s="200">
        <v>8019</v>
      </c>
      <c r="F29" s="200"/>
      <c r="G29" s="200">
        <v>825</v>
      </c>
      <c r="H29" s="200"/>
      <c r="I29" s="200">
        <v>3806</v>
      </c>
      <c r="J29" s="200"/>
      <c r="K29" s="200">
        <f>SUM(C29:I29)</f>
        <v>27650</v>
      </c>
    </row>
    <row r="30" spans="3:11" ht="15">
      <c r="C30" s="20"/>
      <c r="D30" s="20"/>
      <c r="E30" s="20"/>
      <c r="F30" s="20"/>
      <c r="G30" s="20"/>
      <c r="H30" s="20"/>
      <c r="I30" s="20"/>
      <c r="J30" s="20"/>
      <c r="K30" s="20"/>
    </row>
    <row r="31" spans="1:11" ht="15">
      <c r="A31" s="9" t="s">
        <v>215</v>
      </c>
      <c r="C31" s="225">
        <v>0</v>
      </c>
      <c r="D31" s="225"/>
      <c r="E31" s="225">
        <v>0</v>
      </c>
      <c r="F31" s="225"/>
      <c r="G31" s="225">
        <v>0</v>
      </c>
      <c r="H31" s="20"/>
      <c r="I31" s="201">
        <v>2217</v>
      </c>
      <c r="J31" s="20"/>
      <c r="K31" s="202">
        <f>I31</f>
        <v>2217</v>
      </c>
    </row>
    <row r="32" spans="3:11" ht="15">
      <c r="C32" s="225"/>
      <c r="D32" s="225"/>
      <c r="E32" s="225"/>
      <c r="F32" s="225"/>
      <c r="G32" s="225"/>
      <c r="H32" s="20"/>
      <c r="I32" s="201"/>
      <c r="J32" s="20"/>
      <c r="K32" s="202"/>
    </row>
    <row r="33" spans="1:11" ht="15">
      <c r="A33" s="9" t="s">
        <v>176</v>
      </c>
      <c r="C33" s="225"/>
      <c r="D33" s="225"/>
      <c r="E33" s="225"/>
      <c r="F33" s="225"/>
      <c r="G33" s="225"/>
      <c r="H33" s="20"/>
      <c r="I33" s="201"/>
      <c r="J33" s="20"/>
      <c r="K33" s="202"/>
    </row>
    <row r="34" spans="1:11" ht="15">
      <c r="A34" s="9" t="s">
        <v>177</v>
      </c>
      <c r="C34" s="225">
        <v>0</v>
      </c>
      <c r="D34" s="225"/>
      <c r="E34" s="225">
        <v>0</v>
      </c>
      <c r="F34" s="225"/>
      <c r="G34" s="225">
        <v>0</v>
      </c>
      <c r="H34" s="20"/>
      <c r="I34" s="201">
        <v>-1199</v>
      </c>
      <c r="J34" s="20"/>
      <c r="K34" s="227">
        <f>SUM(I34)</f>
        <v>-1199</v>
      </c>
    </row>
    <row r="35" spans="3:11" ht="15">
      <c r="C35" s="20"/>
      <c r="D35" s="20"/>
      <c r="E35" s="20"/>
      <c r="F35" s="20"/>
      <c r="G35" s="20"/>
      <c r="H35" s="20"/>
      <c r="I35" s="20"/>
      <c r="J35" s="20"/>
      <c r="K35" s="20"/>
    </row>
    <row r="36" spans="1:11" ht="15.75" thickBot="1">
      <c r="A36" s="9" t="s">
        <v>184</v>
      </c>
      <c r="C36" s="203">
        <f>SUM(C29:C34)</f>
        <v>15000</v>
      </c>
      <c r="D36" s="203"/>
      <c r="E36" s="203">
        <f>SUM(E29:E34)</f>
        <v>8019</v>
      </c>
      <c r="F36" s="203"/>
      <c r="G36" s="203">
        <f>SUM(G29:G34)</f>
        <v>825</v>
      </c>
      <c r="H36" s="203"/>
      <c r="I36" s="203">
        <f>SUM(I29:I34)</f>
        <v>4824</v>
      </c>
      <c r="J36" s="203"/>
      <c r="K36" s="203">
        <f>SUM(K29:K34)</f>
        <v>28668</v>
      </c>
    </row>
    <row r="37" spans="3:11" ht="15.75" thickTop="1">
      <c r="C37" s="30"/>
      <c r="D37" s="30"/>
      <c r="E37" s="30"/>
      <c r="F37" s="30"/>
      <c r="G37" s="30"/>
      <c r="H37" s="30"/>
      <c r="I37" s="30"/>
      <c r="J37" s="30"/>
      <c r="K37" s="30"/>
    </row>
    <row r="39" spans="1:11" ht="30" customHeight="1">
      <c r="A39" s="293" t="s">
        <v>213</v>
      </c>
      <c r="B39" s="293"/>
      <c r="C39" s="293"/>
      <c r="D39" s="293"/>
      <c r="E39" s="293"/>
      <c r="F39" s="293"/>
      <c r="G39" s="293"/>
      <c r="H39" s="293"/>
      <c r="I39" s="293"/>
      <c r="J39" s="293"/>
      <c r="K39" s="293"/>
    </row>
    <row r="46" ht="15.75" customHeight="1"/>
    <row r="47" spans="1:11" s="52" customFormat="1" ht="15.75" customHeight="1">
      <c r="A47" s="9"/>
      <c r="B47" s="9"/>
      <c r="C47" s="9"/>
      <c r="D47" s="9"/>
      <c r="E47" s="9"/>
      <c r="F47" s="9"/>
      <c r="G47" s="9"/>
      <c r="H47" s="9"/>
      <c r="I47" s="9"/>
      <c r="J47" s="9"/>
      <c r="K47" s="9"/>
    </row>
    <row r="48" ht="15.75" customHeight="1"/>
    <row r="49" ht="15.75" customHeight="1"/>
    <row r="50" ht="15.75" customHeight="1"/>
    <row r="51" ht="15.75" customHeight="1"/>
    <row r="52" ht="15.75" customHeight="1"/>
  </sheetData>
  <mergeCells count="6">
    <mergeCell ref="A39:K39"/>
    <mergeCell ref="A6:K6"/>
    <mergeCell ref="A1:K1"/>
    <mergeCell ref="A2:K2"/>
    <mergeCell ref="A4:K4"/>
    <mergeCell ref="A5:K5"/>
  </mergeCells>
  <printOptions/>
  <pageMargins left="0.75" right="0.7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dimension ref="A1:U158"/>
  <sheetViews>
    <sheetView workbookViewId="0" topLeftCell="A1">
      <selection activeCell="B100" sqref="B100:M100"/>
    </sheetView>
  </sheetViews>
  <sheetFormatPr defaultColWidth="9.140625" defaultRowHeight="12.75"/>
  <cols>
    <col min="1" max="1" width="4.421875" style="172" customWidth="1"/>
    <col min="2" max="2" width="3.421875" style="172" customWidth="1"/>
    <col min="3" max="3" width="4.57421875" style="172" customWidth="1"/>
    <col min="4" max="4" width="5.57421875" style="172" customWidth="1"/>
    <col min="5" max="5" width="12.140625" style="172" customWidth="1"/>
    <col min="6" max="6" width="9.140625" style="172" customWidth="1"/>
    <col min="7" max="7" width="4.57421875" style="172" customWidth="1"/>
    <col min="8" max="8" width="10.8515625" style="172" customWidth="1"/>
    <col min="9" max="9" width="10.421875" style="172" customWidth="1"/>
    <col min="10" max="10" width="10.28125" style="172" customWidth="1"/>
    <col min="11" max="11" width="10.00390625" style="172" customWidth="1"/>
    <col min="12" max="12" width="12.57421875" style="172" customWidth="1"/>
    <col min="13" max="13" width="7.57421875" style="172" customWidth="1"/>
    <col min="14" max="16384" width="9.140625" style="172" customWidth="1"/>
  </cols>
  <sheetData>
    <row r="1" spans="1:12" ht="14.25">
      <c r="A1" s="291" t="s">
        <v>0</v>
      </c>
      <c r="B1" s="291"/>
      <c r="C1" s="291"/>
      <c r="D1" s="291"/>
      <c r="E1" s="291"/>
      <c r="F1" s="291"/>
      <c r="G1" s="291"/>
      <c r="H1" s="291"/>
      <c r="I1" s="291"/>
      <c r="J1" s="291"/>
      <c r="K1" s="291"/>
      <c r="L1" s="291"/>
    </row>
    <row r="2" spans="1:12" ht="14.25">
      <c r="A2" s="291" t="s">
        <v>1</v>
      </c>
      <c r="B2" s="291"/>
      <c r="C2" s="291"/>
      <c r="D2" s="291"/>
      <c r="E2" s="291"/>
      <c r="F2" s="291"/>
      <c r="G2" s="291"/>
      <c r="H2" s="291"/>
      <c r="I2" s="291"/>
      <c r="J2" s="291"/>
      <c r="K2" s="291"/>
      <c r="L2" s="291"/>
    </row>
    <row r="3" spans="1:12" ht="34.5" customHeight="1">
      <c r="A3" s="275" t="s">
        <v>146</v>
      </c>
      <c r="B3" s="275"/>
      <c r="C3" s="275"/>
      <c r="D3" s="275"/>
      <c r="E3" s="275"/>
      <c r="F3" s="275"/>
      <c r="G3" s="275"/>
      <c r="H3" s="275"/>
      <c r="I3" s="275"/>
      <c r="J3" s="275"/>
      <c r="K3" s="275"/>
      <c r="L3" s="275"/>
    </row>
    <row r="4" spans="1:12" ht="15">
      <c r="A4" s="31"/>
      <c r="B4" s="12"/>
      <c r="C4" s="12"/>
      <c r="D4" s="12"/>
      <c r="E4" s="12"/>
      <c r="F4" s="12"/>
      <c r="G4" s="12"/>
      <c r="H4" s="12"/>
      <c r="I4" s="12"/>
      <c r="J4" s="12"/>
      <c r="K4" s="12"/>
      <c r="L4" s="12"/>
    </row>
    <row r="5" spans="1:12" ht="15">
      <c r="A5" s="8"/>
      <c r="B5" s="9"/>
      <c r="C5" s="9"/>
      <c r="D5" s="9"/>
      <c r="E5" s="9"/>
      <c r="F5" s="9"/>
      <c r="G5" s="9"/>
      <c r="H5" s="9"/>
      <c r="I5" s="9"/>
      <c r="J5" s="9"/>
      <c r="K5" s="9"/>
      <c r="L5" s="9"/>
    </row>
    <row r="6" spans="1:12" ht="15">
      <c r="A6" s="9">
        <v>1</v>
      </c>
      <c r="B6" s="8" t="s">
        <v>229</v>
      </c>
      <c r="C6" s="9"/>
      <c r="D6" s="9"/>
      <c r="E6" s="9"/>
      <c r="F6" s="9"/>
      <c r="G6" s="9"/>
      <c r="H6" s="9"/>
      <c r="I6" s="9"/>
      <c r="J6" s="9"/>
      <c r="K6" s="9"/>
      <c r="L6" s="9"/>
    </row>
    <row r="7" spans="1:12" ht="15">
      <c r="A7" s="8"/>
      <c r="B7" s="8"/>
      <c r="C7" s="9"/>
      <c r="D7" s="9"/>
      <c r="E7" s="9"/>
      <c r="F7" s="9"/>
      <c r="G7" s="9"/>
      <c r="H7" s="9"/>
      <c r="I7" s="9"/>
      <c r="J7" s="9"/>
      <c r="K7" s="9"/>
      <c r="L7" s="9"/>
    </row>
    <row r="8" spans="1:12" ht="19.5" customHeight="1">
      <c r="A8" s="8"/>
      <c r="B8" s="307" t="s">
        <v>255</v>
      </c>
      <c r="C8" s="307"/>
      <c r="D8" s="307"/>
      <c r="E8" s="307"/>
      <c r="F8" s="307"/>
      <c r="G8" s="307"/>
      <c r="H8" s="307"/>
      <c r="I8" s="307"/>
      <c r="J8" s="307"/>
      <c r="K8" s="307"/>
      <c r="L8" s="307"/>
    </row>
    <row r="9" spans="1:12" ht="19.5" customHeight="1">
      <c r="A9" s="8"/>
      <c r="B9" s="307"/>
      <c r="C9" s="307"/>
      <c r="D9" s="307"/>
      <c r="E9" s="307"/>
      <c r="F9" s="307"/>
      <c r="G9" s="307"/>
      <c r="H9" s="307"/>
      <c r="I9" s="307"/>
      <c r="J9" s="307"/>
      <c r="K9" s="307"/>
      <c r="L9" s="307"/>
    </row>
    <row r="10" spans="1:12" ht="22.5" customHeight="1">
      <c r="A10" s="8"/>
      <c r="B10" s="307"/>
      <c r="C10" s="307"/>
      <c r="D10" s="307"/>
      <c r="E10" s="307"/>
      <c r="F10" s="307"/>
      <c r="G10" s="307"/>
      <c r="H10" s="307"/>
      <c r="I10" s="307"/>
      <c r="J10" s="307"/>
      <c r="K10" s="307"/>
      <c r="L10" s="307"/>
    </row>
    <row r="11" spans="1:12" ht="9.75" customHeight="1">
      <c r="A11" s="8"/>
      <c r="B11" s="115"/>
      <c r="C11" s="115"/>
      <c r="D11" s="115"/>
      <c r="E11" s="115"/>
      <c r="F11" s="115"/>
      <c r="G11" s="115"/>
      <c r="H11" s="115"/>
      <c r="I11" s="115"/>
      <c r="J11" s="115"/>
      <c r="K11" s="115"/>
      <c r="L11" s="115"/>
    </row>
    <row r="12" spans="1:12" ht="60.75" customHeight="1">
      <c r="A12" s="8"/>
      <c r="B12" s="307" t="s">
        <v>256</v>
      </c>
      <c r="C12" s="307"/>
      <c r="D12" s="307"/>
      <c r="E12" s="307"/>
      <c r="F12" s="307"/>
      <c r="G12" s="307"/>
      <c r="H12" s="307"/>
      <c r="I12" s="307"/>
      <c r="J12" s="307"/>
      <c r="K12" s="307"/>
      <c r="L12" s="307"/>
    </row>
    <row r="13" spans="1:12" ht="9.75" customHeight="1">
      <c r="A13" s="8"/>
      <c r="B13" s="171"/>
      <c r="C13" s="171"/>
      <c r="D13" s="171"/>
      <c r="E13" s="171"/>
      <c r="F13" s="171"/>
      <c r="G13" s="171"/>
      <c r="H13" s="171"/>
      <c r="I13" s="171"/>
      <c r="J13" s="171"/>
      <c r="K13" s="171"/>
      <c r="L13" s="171"/>
    </row>
    <row r="14" spans="1:12" ht="88.5" customHeight="1">
      <c r="A14" s="8"/>
      <c r="B14" s="307" t="s">
        <v>261</v>
      </c>
      <c r="C14" s="307"/>
      <c r="D14" s="307"/>
      <c r="E14" s="307"/>
      <c r="F14" s="307"/>
      <c r="G14" s="307"/>
      <c r="H14" s="307"/>
      <c r="I14" s="307"/>
      <c r="J14" s="307"/>
      <c r="K14" s="307"/>
      <c r="L14" s="307"/>
    </row>
    <row r="15" spans="1:12" ht="9.75" customHeight="1">
      <c r="A15" s="8"/>
      <c r="B15" s="171"/>
      <c r="C15" s="171"/>
      <c r="D15" s="171"/>
      <c r="E15" s="171"/>
      <c r="F15" s="171"/>
      <c r="G15" s="171"/>
      <c r="H15" s="171"/>
      <c r="I15" s="171"/>
      <c r="J15" s="171"/>
      <c r="K15" s="171"/>
      <c r="L15" s="171"/>
    </row>
    <row r="16" spans="1:12" ht="13.5" customHeight="1">
      <c r="A16" s="8"/>
      <c r="B16" s="307" t="s">
        <v>230</v>
      </c>
      <c r="C16" s="307"/>
      <c r="D16" s="307"/>
      <c r="E16" s="307"/>
      <c r="F16" s="307"/>
      <c r="G16" s="307"/>
      <c r="H16" s="307"/>
      <c r="I16" s="307"/>
      <c r="J16" s="307"/>
      <c r="K16" s="307"/>
      <c r="L16" s="307"/>
    </row>
    <row r="17" spans="1:12" ht="15" customHeight="1">
      <c r="A17" s="8"/>
      <c r="B17" s="307"/>
      <c r="C17" s="307"/>
      <c r="D17" s="307"/>
      <c r="E17" s="307"/>
      <c r="F17" s="307"/>
      <c r="G17" s="307"/>
      <c r="H17" s="307"/>
      <c r="I17" s="307"/>
      <c r="J17" s="307"/>
      <c r="K17" s="307"/>
      <c r="L17" s="307"/>
    </row>
    <row r="18" spans="1:12" ht="13.5" customHeight="1">
      <c r="A18" s="8"/>
      <c r="B18" s="42"/>
      <c r="C18" s="42"/>
      <c r="D18" s="42"/>
      <c r="E18" s="42"/>
      <c r="F18" s="42"/>
      <c r="G18" s="42"/>
      <c r="H18" s="42"/>
      <c r="I18" s="42"/>
      <c r="J18" s="42"/>
      <c r="K18" s="42"/>
      <c r="L18" s="42"/>
    </row>
    <row r="19" spans="1:12" ht="15">
      <c r="A19" s="9">
        <f>A6+1</f>
        <v>2</v>
      </c>
      <c r="B19" s="126" t="s">
        <v>128</v>
      </c>
      <c r="C19" s="9"/>
      <c r="D19" s="9"/>
      <c r="E19" s="9"/>
      <c r="F19" s="9"/>
      <c r="G19" s="9"/>
      <c r="H19" s="9"/>
      <c r="I19" s="9"/>
      <c r="J19" s="9"/>
      <c r="K19" s="9"/>
      <c r="L19" s="9"/>
    </row>
    <row r="20" spans="1:12" ht="12.75" customHeight="1">
      <c r="A20" s="8"/>
      <c r="B20" s="8"/>
      <c r="C20" s="9"/>
      <c r="D20" s="9"/>
      <c r="E20" s="9"/>
      <c r="F20" s="9"/>
      <c r="G20" s="9"/>
      <c r="H20" s="9"/>
      <c r="I20" s="9"/>
      <c r="J20" s="9"/>
      <c r="K20" s="9"/>
      <c r="L20" s="9"/>
    </row>
    <row r="21" spans="1:12" ht="15">
      <c r="A21" s="8"/>
      <c r="B21" s="8"/>
      <c r="C21" s="10"/>
      <c r="D21" s="10"/>
      <c r="E21" s="10"/>
      <c r="F21" s="32" t="s">
        <v>100</v>
      </c>
      <c r="G21" s="32"/>
      <c r="H21" s="124" t="s">
        <v>127</v>
      </c>
      <c r="I21" s="32"/>
      <c r="J21" s="9"/>
      <c r="K21" s="9"/>
      <c r="L21" s="9"/>
    </row>
    <row r="22" spans="1:12" ht="15">
      <c r="A22" s="8"/>
      <c r="B22" s="8"/>
      <c r="C22" s="10"/>
      <c r="D22" s="10"/>
      <c r="E22" s="10"/>
      <c r="F22" s="64" t="s">
        <v>101</v>
      </c>
      <c r="G22" s="32"/>
      <c r="H22" s="64" t="s">
        <v>101</v>
      </c>
      <c r="I22" s="32"/>
      <c r="J22" s="9"/>
      <c r="K22" s="9"/>
      <c r="L22" s="9"/>
    </row>
    <row r="23" spans="1:12" ht="15">
      <c r="A23" s="8"/>
      <c r="B23" s="8"/>
      <c r="C23" s="10"/>
      <c r="D23" s="10"/>
      <c r="E23" s="10"/>
      <c r="F23" s="32" t="s">
        <v>6</v>
      </c>
      <c r="G23" s="32"/>
      <c r="H23" s="32" t="s">
        <v>6</v>
      </c>
      <c r="I23" s="32"/>
      <c r="J23" s="9"/>
      <c r="K23" s="9"/>
      <c r="L23" s="9"/>
    </row>
    <row r="24" spans="1:12" ht="15">
      <c r="A24" s="8"/>
      <c r="B24" s="8"/>
      <c r="C24" s="10"/>
      <c r="D24" s="10"/>
      <c r="E24" s="10"/>
      <c r="F24" s="32"/>
      <c r="G24" s="32"/>
      <c r="H24" s="32"/>
      <c r="I24" s="32"/>
      <c r="J24" s="9"/>
      <c r="K24" s="9"/>
      <c r="L24" s="9"/>
    </row>
    <row r="25" spans="1:12" ht="15">
      <c r="A25" s="8"/>
      <c r="B25" s="8"/>
      <c r="C25" s="10"/>
      <c r="D25" s="10" t="s">
        <v>37</v>
      </c>
      <c r="E25" s="10"/>
      <c r="F25" s="61">
        <f>CIS!D21</f>
        <v>5280</v>
      </c>
      <c r="G25" s="16"/>
      <c r="H25" s="61">
        <v>5275</v>
      </c>
      <c r="I25" s="16"/>
      <c r="J25" s="9"/>
      <c r="K25" s="9"/>
      <c r="L25" s="9"/>
    </row>
    <row r="26" spans="1:12" ht="15">
      <c r="A26" s="8"/>
      <c r="B26" s="8"/>
      <c r="C26" s="10"/>
      <c r="D26" s="10" t="s">
        <v>102</v>
      </c>
      <c r="E26" s="10"/>
      <c r="F26" s="61">
        <f>CIS!D33</f>
        <v>353</v>
      </c>
      <c r="G26" s="16"/>
      <c r="H26" s="61">
        <v>520</v>
      </c>
      <c r="I26" s="16"/>
      <c r="J26" s="9"/>
      <c r="K26" s="9"/>
      <c r="L26" s="9"/>
    </row>
    <row r="27" spans="1:12" ht="13.5" customHeight="1">
      <c r="A27" s="8"/>
      <c r="B27" s="17"/>
      <c r="C27" s="17"/>
      <c r="D27" s="17"/>
      <c r="E27" s="17"/>
      <c r="F27" s="17"/>
      <c r="G27" s="17"/>
      <c r="H27" s="17"/>
      <c r="I27" s="17"/>
      <c r="J27" s="17"/>
      <c r="K27" s="17"/>
      <c r="L27" s="17"/>
    </row>
    <row r="28" spans="1:12" ht="15" customHeight="1">
      <c r="A28" s="8"/>
      <c r="B28" s="307" t="s">
        <v>262</v>
      </c>
      <c r="C28" s="276"/>
      <c r="D28" s="276"/>
      <c r="E28" s="276"/>
      <c r="F28" s="276"/>
      <c r="G28" s="276"/>
      <c r="H28" s="276"/>
      <c r="I28" s="276"/>
      <c r="J28" s="276"/>
      <c r="K28" s="276"/>
      <c r="L28" s="276"/>
    </row>
    <row r="29" spans="1:12" ht="15" customHeight="1">
      <c r="A29" s="8"/>
      <c r="B29" s="276"/>
      <c r="C29" s="276"/>
      <c r="D29" s="276"/>
      <c r="E29" s="276"/>
      <c r="F29" s="276"/>
      <c r="G29" s="276"/>
      <c r="H29" s="276"/>
      <c r="I29" s="276"/>
      <c r="J29" s="276"/>
      <c r="K29" s="276"/>
      <c r="L29" s="276"/>
    </row>
    <row r="30" spans="1:12" ht="15" customHeight="1">
      <c r="A30" s="8"/>
      <c r="B30" s="276"/>
      <c r="C30" s="276"/>
      <c r="D30" s="276"/>
      <c r="E30" s="276"/>
      <c r="F30" s="276"/>
      <c r="G30" s="276"/>
      <c r="H30" s="276"/>
      <c r="I30" s="276"/>
      <c r="J30" s="276"/>
      <c r="K30" s="276"/>
      <c r="L30" s="276"/>
    </row>
    <row r="31" spans="1:12" ht="15" customHeight="1">
      <c r="A31" s="9"/>
      <c r="B31" s="276"/>
      <c r="C31" s="276"/>
      <c r="D31" s="276"/>
      <c r="E31" s="276"/>
      <c r="F31" s="276"/>
      <c r="G31" s="276"/>
      <c r="H31" s="276"/>
      <c r="I31" s="276"/>
      <c r="J31" s="276"/>
      <c r="K31" s="276"/>
      <c r="L31" s="276"/>
    </row>
    <row r="32" spans="1:12" ht="15" customHeight="1">
      <c r="A32" s="9"/>
      <c r="B32" s="276"/>
      <c r="C32" s="276"/>
      <c r="D32" s="276"/>
      <c r="E32" s="276"/>
      <c r="F32" s="276"/>
      <c r="G32" s="276"/>
      <c r="H32" s="276"/>
      <c r="I32" s="276"/>
      <c r="J32" s="276"/>
      <c r="K32" s="276"/>
      <c r="L32" s="276"/>
    </row>
    <row r="33" spans="1:12" ht="13.5" customHeight="1">
      <c r="A33" s="9"/>
      <c r="B33" s="9"/>
      <c r="C33" s="9"/>
      <c r="D33" s="9"/>
      <c r="E33" s="9"/>
      <c r="F33" s="9"/>
      <c r="G33" s="9"/>
      <c r="H33" s="9"/>
      <c r="I33" s="9"/>
      <c r="J33" s="9"/>
      <c r="K33" s="9"/>
      <c r="L33" s="9"/>
    </row>
    <row r="34" spans="1:12" ht="15">
      <c r="A34" s="9">
        <f>A19+1</f>
        <v>3</v>
      </c>
      <c r="B34" s="8" t="s">
        <v>103</v>
      </c>
      <c r="C34" s="9"/>
      <c r="D34" s="9"/>
      <c r="E34" s="9"/>
      <c r="F34" s="9"/>
      <c r="G34" s="9"/>
      <c r="H34" s="9"/>
      <c r="I34" s="9"/>
      <c r="J34" s="9"/>
      <c r="K34" s="9"/>
      <c r="L34" s="9"/>
    </row>
    <row r="35" spans="1:12" ht="13.5" customHeight="1">
      <c r="A35" s="9"/>
      <c r="B35" s="8"/>
      <c r="C35" s="9"/>
      <c r="D35" s="9"/>
      <c r="E35" s="9"/>
      <c r="F35" s="9"/>
      <c r="G35" s="9"/>
      <c r="H35" s="9"/>
      <c r="I35" s="9"/>
      <c r="J35" s="9"/>
      <c r="K35" s="9"/>
      <c r="L35" s="9"/>
    </row>
    <row r="36" spans="1:12" ht="19.5" customHeight="1">
      <c r="A36" s="9"/>
      <c r="B36" s="307" t="s">
        <v>263</v>
      </c>
      <c r="C36" s="307"/>
      <c r="D36" s="307"/>
      <c r="E36" s="307"/>
      <c r="F36" s="307"/>
      <c r="G36" s="307"/>
      <c r="H36" s="307"/>
      <c r="I36" s="307"/>
      <c r="J36" s="307"/>
      <c r="K36" s="307"/>
      <c r="L36" s="307"/>
    </row>
    <row r="37" spans="1:12" ht="19.5" customHeight="1">
      <c r="A37" s="9"/>
      <c r="B37" s="307"/>
      <c r="C37" s="307"/>
      <c r="D37" s="307"/>
      <c r="E37" s="307"/>
      <c r="F37" s="307"/>
      <c r="G37" s="307"/>
      <c r="H37" s="307"/>
      <c r="I37" s="307"/>
      <c r="J37" s="307"/>
      <c r="K37" s="307"/>
      <c r="L37" s="307"/>
    </row>
    <row r="38" spans="1:12" ht="19.5" customHeight="1">
      <c r="A38" s="9"/>
      <c r="B38" s="307"/>
      <c r="C38" s="307"/>
      <c r="D38" s="307"/>
      <c r="E38" s="307"/>
      <c r="F38" s="307"/>
      <c r="G38" s="307"/>
      <c r="H38" s="307"/>
      <c r="I38" s="307"/>
      <c r="J38" s="307"/>
      <c r="K38" s="307"/>
      <c r="L38" s="307"/>
    </row>
    <row r="39" spans="1:12" ht="19.5" customHeight="1">
      <c r="A39" s="9"/>
      <c r="B39" s="307"/>
      <c r="C39" s="307"/>
      <c r="D39" s="307"/>
      <c r="E39" s="307"/>
      <c r="F39" s="307"/>
      <c r="G39" s="307"/>
      <c r="H39" s="307"/>
      <c r="I39" s="307"/>
      <c r="J39" s="307"/>
      <c r="K39" s="307"/>
      <c r="L39" s="307"/>
    </row>
    <row r="40" spans="1:12" ht="10.5" customHeight="1">
      <c r="A40" s="9"/>
      <c r="B40" s="115"/>
      <c r="C40" s="115"/>
      <c r="D40" s="115"/>
      <c r="E40" s="115"/>
      <c r="F40" s="115"/>
      <c r="G40" s="115"/>
      <c r="H40" s="115"/>
      <c r="I40" s="115"/>
      <c r="J40" s="115"/>
      <c r="K40" s="115"/>
      <c r="L40" s="115"/>
    </row>
    <row r="41" spans="1:12" ht="21" customHeight="1">
      <c r="A41" s="9"/>
      <c r="B41" s="307" t="s">
        <v>264</v>
      </c>
      <c r="C41" s="307"/>
      <c r="D41" s="307"/>
      <c r="E41" s="307"/>
      <c r="F41" s="307"/>
      <c r="G41" s="307"/>
      <c r="H41" s="307"/>
      <c r="I41" s="307"/>
      <c r="J41" s="307"/>
      <c r="K41" s="307"/>
      <c r="L41" s="307"/>
    </row>
    <row r="42" spans="1:12" ht="22.5" customHeight="1">
      <c r="A42" s="9"/>
      <c r="B42" s="307"/>
      <c r="C42" s="307"/>
      <c r="D42" s="307"/>
      <c r="E42" s="307"/>
      <c r="F42" s="307"/>
      <c r="G42" s="307"/>
      <c r="H42" s="307"/>
      <c r="I42" s="307"/>
      <c r="J42" s="307"/>
      <c r="K42" s="307"/>
      <c r="L42" s="307"/>
    </row>
    <row r="43" spans="1:12" ht="6" customHeight="1">
      <c r="A43" s="9"/>
      <c r="B43" s="276"/>
      <c r="C43" s="276"/>
      <c r="D43" s="276"/>
      <c r="E43" s="276"/>
      <c r="F43" s="276"/>
      <c r="G43" s="276"/>
      <c r="H43" s="276"/>
      <c r="I43" s="276"/>
      <c r="J43" s="276"/>
      <c r="K43" s="276"/>
      <c r="L43" s="276"/>
    </row>
    <row r="44" spans="1:12" ht="59.25" customHeight="1" hidden="1">
      <c r="A44" s="9">
        <f>A34+1</f>
        <v>4</v>
      </c>
      <c r="B44" s="8" t="s">
        <v>104</v>
      </c>
      <c r="C44" s="42"/>
      <c r="D44" s="42"/>
      <c r="E44" s="42"/>
      <c r="F44" s="42"/>
      <c r="G44" s="42"/>
      <c r="H44" s="42"/>
      <c r="I44" s="306"/>
      <c r="J44" s="306"/>
      <c r="K44" s="42"/>
      <c r="L44" s="42"/>
    </row>
    <row r="45" spans="1:12" ht="13.5" customHeight="1">
      <c r="A45" s="9"/>
      <c r="B45" s="8"/>
      <c r="C45" s="42"/>
      <c r="D45" s="42"/>
      <c r="E45" s="42"/>
      <c r="F45" s="42"/>
      <c r="G45" s="42"/>
      <c r="H45" s="42"/>
      <c r="I45" s="42"/>
      <c r="J45" s="42"/>
      <c r="K45" s="42"/>
      <c r="L45" s="42"/>
    </row>
    <row r="46" spans="1:12" ht="15" customHeight="1">
      <c r="A46" s="9">
        <v>4</v>
      </c>
      <c r="B46" s="8" t="s">
        <v>104</v>
      </c>
      <c r="C46" s="42"/>
      <c r="D46" s="42"/>
      <c r="E46" s="42"/>
      <c r="F46" s="42"/>
      <c r="G46" s="42"/>
      <c r="H46" s="42"/>
      <c r="I46" s="42"/>
      <c r="J46" s="42"/>
      <c r="K46" s="42"/>
      <c r="L46" s="42"/>
    </row>
    <row r="47" spans="1:12" ht="15" customHeight="1">
      <c r="A47" s="9"/>
      <c r="B47" s="8"/>
      <c r="C47" s="42"/>
      <c r="D47" s="42"/>
      <c r="E47" s="42"/>
      <c r="F47" s="42"/>
      <c r="G47" s="42"/>
      <c r="H47" s="42"/>
      <c r="I47" s="42"/>
      <c r="J47" s="42"/>
      <c r="K47" s="42"/>
      <c r="L47" s="42"/>
    </row>
    <row r="48" spans="1:12" ht="15" customHeight="1">
      <c r="A48" s="9"/>
      <c r="B48" s="277" t="s">
        <v>257</v>
      </c>
      <c r="C48" s="307"/>
      <c r="D48" s="307"/>
      <c r="E48" s="307"/>
      <c r="F48" s="307"/>
      <c r="G48" s="307"/>
      <c r="H48" s="307"/>
      <c r="I48" s="307"/>
      <c r="J48" s="307"/>
      <c r="K48" s="307"/>
      <c r="L48" s="307"/>
    </row>
    <row r="49" spans="1:12" ht="15" customHeight="1">
      <c r="A49" s="9"/>
      <c r="B49" s="307"/>
      <c r="C49" s="307"/>
      <c r="D49" s="307"/>
      <c r="E49" s="307"/>
      <c r="F49" s="307"/>
      <c r="G49" s="307"/>
      <c r="H49" s="307"/>
      <c r="I49" s="307"/>
      <c r="J49" s="307"/>
      <c r="K49" s="307"/>
      <c r="L49" s="307"/>
    </row>
    <row r="50" spans="1:12" ht="15">
      <c r="A50" s="9"/>
      <c r="B50" s="33"/>
      <c r="C50" s="42"/>
      <c r="D50" s="42"/>
      <c r="E50" s="42"/>
      <c r="F50" s="42"/>
      <c r="G50" s="42"/>
      <c r="H50" s="42"/>
      <c r="I50" s="42"/>
      <c r="J50" s="42"/>
      <c r="K50" s="42"/>
      <c r="L50" s="42"/>
    </row>
    <row r="51" spans="1:12" ht="15">
      <c r="A51" s="9">
        <f>A44+1</f>
        <v>5</v>
      </c>
      <c r="B51" s="34" t="s">
        <v>105</v>
      </c>
      <c r="C51" s="42"/>
      <c r="D51" s="42"/>
      <c r="E51" s="42"/>
      <c r="F51" s="42"/>
      <c r="G51" s="42"/>
      <c r="H51" s="42"/>
      <c r="I51" s="42"/>
      <c r="J51" s="42"/>
      <c r="K51" s="42"/>
      <c r="L51" s="42"/>
    </row>
    <row r="52" spans="1:12" ht="14.25" customHeight="1">
      <c r="A52" s="9"/>
      <c r="B52" s="34"/>
      <c r="C52" s="42"/>
      <c r="D52" s="42"/>
      <c r="E52" s="42"/>
      <c r="F52" s="42"/>
      <c r="G52" s="42"/>
      <c r="H52" s="42"/>
      <c r="I52" s="42"/>
      <c r="J52" s="42"/>
      <c r="K52" s="42"/>
      <c r="L52" s="42"/>
    </row>
    <row r="53" spans="1:12" ht="15">
      <c r="A53" s="9"/>
      <c r="B53" s="33" t="s">
        <v>191</v>
      </c>
      <c r="C53" s="42"/>
      <c r="D53" s="42"/>
      <c r="E53" s="42"/>
      <c r="F53" s="42"/>
      <c r="G53" s="42"/>
      <c r="H53" s="42"/>
      <c r="I53" s="42"/>
      <c r="J53" s="42"/>
      <c r="K53" s="42"/>
      <c r="L53" s="42"/>
    </row>
    <row r="54" spans="1:12" ht="15">
      <c r="A54" s="9"/>
      <c r="B54" s="33"/>
      <c r="C54" s="42"/>
      <c r="D54" s="42"/>
      <c r="E54" s="42"/>
      <c r="F54" s="42"/>
      <c r="G54" s="42"/>
      <c r="H54" s="42"/>
      <c r="I54" s="42"/>
      <c r="J54" s="32" t="s">
        <v>234</v>
      </c>
      <c r="K54" s="32"/>
      <c r="L54" s="32" t="s">
        <v>147</v>
      </c>
    </row>
    <row r="55" spans="1:12" ht="15">
      <c r="A55" s="9"/>
      <c r="B55" s="33"/>
      <c r="C55" s="42"/>
      <c r="D55" s="42"/>
      <c r="E55" s="42"/>
      <c r="F55" s="42"/>
      <c r="G55" s="42"/>
      <c r="H55" s="42"/>
      <c r="I55" s="42"/>
      <c r="J55" s="32" t="s">
        <v>251</v>
      </c>
      <c r="K55" s="32"/>
      <c r="L55" s="32" t="s">
        <v>106</v>
      </c>
    </row>
    <row r="56" spans="1:12" ht="15">
      <c r="A56" s="9"/>
      <c r="B56" s="33"/>
      <c r="C56" s="42"/>
      <c r="D56" s="42"/>
      <c r="E56" s="42"/>
      <c r="F56" s="42"/>
      <c r="G56" s="42"/>
      <c r="H56" s="42"/>
      <c r="I56" s="42"/>
      <c r="J56" s="64" t="s">
        <v>237</v>
      </c>
      <c r="K56" s="9"/>
      <c r="L56" s="64" t="s">
        <v>237</v>
      </c>
    </row>
    <row r="57" spans="1:12" ht="15">
      <c r="A57" s="9"/>
      <c r="B57" s="33"/>
      <c r="C57" s="42"/>
      <c r="D57" s="42"/>
      <c r="E57" s="42"/>
      <c r="F57" s="42"/>
      <c r="G57" s="42"/>
      <c r="H57" s="42"/>
      <c r="I57" s="32"/>
      <c r="J57" s="32" t="s">
        <v>6</v>
      </c>
      <c r="K57" s="9"/>
      <c r="L57" s="32" t="s">
        <v>6</v>
      </c>
    </row>
    <row r="58" spans="1:12" ht="15">
      <c r="A58" s="9"/>
      <c r="B58" s="33"/>
      <c r="C58" s="42"/>
      <c r="D58" s="42"/>
      <c r="E58" s="42"/>
      <c r="F58" s="42"/>
      <c r="G58" s="42"/>
      <c r="H58" s="42"/>
      <c r="I58" s="42"/>
      <c r="J58" s="32"/>
      <c r="K58" s="9"/>
      <c r="L58" s="32"/>
    </row>
    <row r="59" spans="1:12" ht="15.75" thickBot="1">
      <c r="A59" s="52"/>
      <c r="B59" s="111" t="s">
        <v>258</v>
      </c>
      <c r="C59" s="115"/>
      <c r="D59" s="115"/>
      <c r="E59" s="115"/>
      <c r="F59" s="115"/>
      <c r="G59" s="115"/>
      <c r="H59" s="115"/>
      <c r="I59" s="228"/>
      <c r="J59" s="140">
        <f>-CIS!D35</f>
        <v>156</v>
      </c>
      <c r="K59" s="141"/>
      <c r="L59" s="140">
        <f>-CIS!H35</f>
        <v>428</v>
      </c>
    </row>
    <row r="60" spans="1:12" ht="15.75" thickTop="1">
      <c r="A60" s="52"/>
      <c r="B60" s="111"/>
      <c r="C60" s="115"/>
      <c r="D60" s="115"/>
      <c r="E60" s="115"/>
      <c r="F60" s="115"/>
      <c r="G60" s="115"/>
      <c r="H60" s="115"/>
      <c r="I60" s="228"/>
      <c r="J60" s="268"/>
      <c r="K60" s="141"/>
      <c r="L60" s="268"/>
    </row>
    <row r="61" spans="1:12" ht="13.5" customHeight="1">
      <c r="A61" s="52"/>
      <c r="B61" s="111"/>
      <c r="C61" s="115"/>
      <c r="D61" s="115"/>
      <c r="E61" s="115"/>
      <c r="F61" s="115"/>
      <c r="G61" s="115"/>
      <c r="H61" s="115"/>
      <c r="I61" s="115"/>
      <c r="J61" s="125"/>
      <c r="K61" s="116"/>
      <c r="L61" s="125"/>
    </row>
    <row r="62" spans="1:21" ht="30" customHeight="1">
      <c r="A62" s="9"/>
      <c r="B62" s="307" t="s">
        <v>259</v>
      </c>
      <c r="C62" s="276"/>
      <c r="D62" s="276"/>
      <c r="E62" s="276"/>
      <c r="F62" s="276"/>
      <c r="G62" s="276"/>
      <c r="H62" s="276"/>
      <c r="I62" s="276"/>
      <c r="J62" s="276"/>
      <c r="K62" s="276"/>
      <c r="L62" s="276"/>
      <c r="N62" s="311"/>
      <c r="O62" s="311"/>
      <c r="P62" s="311"/>
      <c r="Q62" s="311"/>
      <c r="R62" s="311"/>
      <c r="S62" s="311"/>
      <c r="T62" s="311"/>
      <c r="U62" s="311"/>
    </row>
    <row r="63" spans="1:12" ht="30" customHeight="1">
      <c r="A63" s="9"/>
      <c r="B63" s="276"/>
      <c r="C63" s="276"/>
      <c r="D63" s="276"/>
      <c r="E63" s="276"/>
      <c r="F63" s="276"/>
      <c r="G63" s="276"/>
      <c r="H63" s="276"/>
      <c r="I63" s="276"/>
      <c r="J63" s="276"/>
      <c r="K63" s="276"/>
      <c r="L63" s="276"/>
    </row>
    <row r="64" spans="1:12" ht="16.5" customHeight="1">
      <c r="A64" s="9"/>
      <c r="B64" s="265"/>
      <c r="C64" s="266"/>
      <c r="D64" s="266"/>
      <c r="E64" s="266"/>
      <c r="F64" s="265"/>
      <c r="G64" s="194"/>
      <c r="H64" s="194"/>
      <c r="I64" s="265"/>
      <c r="J64" s="267"/>
      <c r="K64" s="194"/>
      <c r="L64" s="194"/>
    </row>
    <row r="65" spans="1:12" ht="15">
      <c r="A65" s="9"/>
      <c r="B65" s="266"/>
      <c r="C65" s="266"/>
      <c r="D65" s="266"/>
      <c r="E65" s="266"/>
      <c r="F65" s="266"/>
      <c r="G65" s="194"/>
      <c r="H65" s="194"/>
      <c r="I65" s="194"/>
      <c r="J65" s="194"/>
      <c r="K65" s="194"/>
      <c r="L65" s="194"/>
    </row>
    <row r="66" spans="1:12" ht="15" customHeight="1">
      <c r="A66" s="9">
        <f>A51+1</f>
        <v>6</v>
      </c>
      <c r="B66" s="8" t="s">
        <v>107</v>
      </c>
      <c r="C66" s="9"/>
      <c r="D66" s="9"/>
      <c r="E66" s="9"/>
      <c r="F66" s="9"/>
      <c r="G66" s="9"/>
      <c r="H66" s="9"/>
      <c r="I66" s="9"/>
      <c r="J66" s="9"/>
      <c r="K66" s="9"/>
      <c r="L66" s="9"/>
    </row>
    <row r="67" spans="1:12" ht="13.5" customHeight="1">
      <c r="A67" s="9"/>
      <c r="B67" s="8"/>
      <c r="C67" s="9"/>
      <c r="D67" s="9"/>
      <c r="E67" s="9"/>
      <c r="F67" s="9"/>
      <c r="G67" s="9"/>
      <c r="H67" s="9"/>
      <c r="I67" s="9"/>
      <c r="J67" s="9"/>
      <c r="K67" s="9"/>
      <c r="L67" s="9"/>
    </row>
    <row r="68" spans="1:12" ht="15.75" customHeight="1">
      <c r="A68" s="9"/>
      <c r="B68" s="307" t="s">
        <v>217</v>
      </c>
      <c r="C68" s="276"/>
      <c r="D68" s="276"/>
      <c r="E68" s="276"/>
      <c r="F68" s="276"/>
      <c r="G68" s="276"/>
      <c r="H68" s="276"/>
      <c r="I68" s="276"/>
      <c r="J68" s="276"/>
      <c r="K68" s="276"/>
      <c r="L68" s="276"/>
    </row>
    <row r="69" spans="1:12" ht="15.75" customHeight="1">
      <c r="A69" s="9"/>
      <c r="B69" s="276"/>
      <c r="C69" s="276"/>
      <c r="D69" s="276"/>
      <c r="E69" s="276"/>
      <c r="F69" s="276"/>
      <c r="G69" s="276"/>
      <c r="H69" s="276"/>
      <c r="I69" s="276"/>
      <c r="J69" s="276"/>
      <c r="K69" s="276"/>
      <c r="L69" s="276"/>
    </row>
    <row r="70" spans="1:12" ht="15" customHeight="1">
      <c r="A70" s="9"/>
      <c r="B70" s="152"/>
      <c r="C70" s="152"/>
      <c r="D70" s="152"/>
      <c r="E70" s="152"/>
      <c r="F70" s="152"/>
      <c r="G70" s="152"/>
      <c r="H70" s="152"/>
      <c r="I70" s="152"/>
      <c r="J70" s="152"/>
      <c r="K70" s="152"/>
      <c r="L70" s="152"/>
    </row>
    <row r="71" spans="1:12" ht="15">
      <c r="A71" s="9">
        <f>A66+1</f>
        <v>7</v>
      </c>
      <c r="B71" s="8" t="s">
        <v>108</v>
      </c>
      <c r="C71" s="9"/>
      <c r="D71" s="9"/>
      <c r="E71" s="9"/>
      <c r="F71" s="9"/>
      <c r="G71" s="9"/>
      <c r="H71" s="9"/>
      <c r="I71" s="9"/>
      <c r="J71" s="9"/>
      <c r="K71" s="9"/>
      <c r="L71" s="9"/>
    </row>
    <row r="72" spans="1:12" ht="11.25" customHeight="1">
      <c r="A72" s="9"/>
      <c r="B72" s="8"/>
      <c r="C72" s="9"/>
      <c r="D72" s="9"/>
      <c r="E72" s="9"/>
      <c r="F72" s="9"/>
      <c r="G72" s="9"/>
      <c r="H72" s="9"/>
      <c r="I72" s="9"/>
      <c r="J72" s="9"/>
      <c r="K72" s="9"/>
      <c r="L72" s="9"/>
    </row>
    <row r="73" spans="1:12" s="229" customFormat="1" ht="30" customHeight="1">
      <c r="A73" s="9"/>
      <c r="B73" s="293" t="s">
        <v>218</v>
      </c>
      <c r="C73" s="293"/>
      <c r="D73" s="293"/>
      <c r="E73" s="293"/>
      <c r="F73" s="293"/>
      <c r="G73" s="293"/>
      <c r="H73" s="293"/>
      <c r="I73" s="293"/>
      <c r="J73" s="293"/>
      <c r="K73" s="293"/>
      <c r="L73" s="293"/>
    </row>
    <row r="74" spans="1:12" s="229" customFormat="1" ht="18.75" customHeight="1">
      <c r="A74" s="9"/>
      <c r="B74" s="8"/>
      <c r="C74" s="9"/>
      <c r="D74" s="9"/>
      <c r="E74" s="9"/>
      <c r="F74" s="9"/>
      <c r="G74" s="9"/>
      <c r="H74" s="9"/>
      <c r="I74" s="9"/>
      <c r="J74" s="9"/>
      <c r="K74" s="9"/>
      <c r="L74" s="9"/>
    </row>
    <row r="75" spans="1:12" s="229" customFormat="1" ht="15">
      <c r="A75" s="9">
        <f>A71+1</f>
        <v>8</v>
      </c>
      <c r="B75" s="8" t="s">
        <v>148</v>
      </c>
      <c r="C75" s="9"/>
      <c r="D75" s="9"/>
      <c r="E75" s="9"/>
      <c r="F75" s="9"/>
      <c r="G75" s="9"/>
      <c r="H75" s="9"/>
      <c r="I75" s="9"/>
      <c r="J75" s="9"/>
      <c r="K75" s="9"/>
      <c r="L75" s="9"/>
    </row>
    <row r="76" spans="1:12" s="229" customFormat="1" ht="15">
      <c r="A76" s="9"/>
      <c r="B76" s="8" t="s">
        <v>149</v>
      </c>
      <c r="C76" s="9"/>
      <c r="D76" s="9"/>
      <c r="E76" s="9"/>
      <c r="F76" s="9"/>
      <c r="G76" s="9"/>
      <c r="H76" s="9"/>
      <c r="I76" s="9"/>
      <c r="J76" s="9"/>
      <c r="K76" s="9"/>
      <c r="L76" s="9"/>
    </row>
    <row r="77" spans="1:12" s="229" customFormat="1" ht="15">
      <c r="A77" s="9"/>
      <c r="B77" s="8"/>
      <c r="C77" s="9"/>
      <c r="D77" s="9"/>
      <c r="E77" s="9"/>
      <c r="F77" s="9"/>
      <c r="G77" s="9"/>
      <c r="H77" s="9"/>
      <c r="I77" s="9"/>
      <c r="J77" s="9"/>
      <c r="K77" s="9"/>
      <c r="L77" s="9"/>
    </row>
    <row r="78" spans="1:12" s="229" customFormat="1" ht="62.25" customHeight="1">
      <c r="A78" s="207" t="s">
        <v>178</v>
      </c>
      <c r="B78" s="306" t="s">
        <v>222</v>
      </c>
      <c r="C78" s="306"/>
      <c r="D78" s="306"/>
      <c r="E78" s="306"/>
      <c r="F78" s="306"/>
      <c r="G78" s="306"/>
      <c r="H78" s="306"/>
      <c r="I78" s="306"/>
      <c r="J78" s="306"/>
      <c r="K78" s="306"/>
      <c r="L78" s="306"/>
    </row>
    <row r="79" spans="1:12" s="229" customFormat="1" ht="15">
      <c r="A79" s="204"/>
      <c r="B79" s="8"/>
      <c r="C79" s="9"/>
      <c r="D79" s="9"/>
      <c r="E79" s="9"/>
      <c r="F79" s="9"/>
      <c r="G79" s="9"/>
      <c r="H79" s="9"/>
      <c r="I79" s="9"/>
      <c r="J79" s="9"/>
      <c r="K79" s="9"/>
      <c r="L79" s="9"/>
    </row>
    <row r="80" spans="1:12" s="229" customFormat="1" ht="15">
      <c r="A80" s="204" t="s">
        <v>179</v>
      </c>
      <c r="B80" s="9" t="s">
        <v>180</v>
      </c>
      <c r="C80" s="9"/>
      <c r="D80" s="9"/>
      <c r="E80" s="9"/>
      <c r="F80" s="9"/>
      <c r="G80" s="9"/>
      <c r="H80" s="9"/>
      <c r="I80" s="9"/>
      <c r="J80" s="9"/>
      <c r="K80" s="9"/>
      <c r="L80" s="9"/>
    </row>
    <row r="81" spans="1:12" s="229" customFormat="1" ht="15">
      <c r="A81" s="9"/>
      <c r="B81" s="8"/>
      <c r="C81" s="9"/>
      <c r="D81" s="9"/>
      <c r="E81" s="9"/>
      <c r="F81" s="9"/>
      <c r="G81" s="9"/>
      <c r="H81" s="9"/>
      <c r="I81" s="9"/>
      <c r="J81" s="9"/>
      <c r="K81" s="9"/>
      <c r="L81" s="9"/>
    </row>
    <row r="82" spans="1:13" s="230" customFormat="1" ht="15">
      <c r="A82" s="9"/>
      <c r="B82" s="231"/>
      <c r="C82" s="232"/>
      <c r="D82" s="232"/>
      <c r="E82" s="233"/>
      <c r="F82" s="231"/>
      <c r="G82" s="233"/>
      <c r="H82" s="235" t="s">
        <v>150</v>
      </c>
      <c r="I82" s="235"/>
      <c r="J82" s="278" t="s">
        <v>192</v>
      </c>
      <c r="K82" s="279"/>
      <c r="L82" s="231"/>
      <c r="M82" s="236"/>
    </row>
    <row r="83" spans="1:13" s="230" customFormat="1" ht="15">
      <c r="A83" s="9"/>
      <c r="B83" s="234"/>
      <c r="C83" s="237"/>
      <c r="D83" s="237"/>
      <c r="E83" s="238"/>
      <c r="F83" s="234"/>
      <c r="G83" s="238"/>
      <c r="H83" s="239" t="s">
        <v>152</v>
      </c>
      <c r="I83" s="239"/>
      <c r="J83" s="294" t="s">
        <v>152</v>
      </c>
      <c r="K83" s="295"/>
      <c r="L83" s="234"/>
      <c r="M83" s="240"/>
    </row>
    <row r="84" spans="1:13" s="230" customFormat="1" ht="15">
      <c r="A84" s="9"/>
      <c r="B84" s="234"/>
      <c r="C84" s="237"/>
      <c r="D84" s="237"/>
      <c r="E84" s="238"/>
      <c r="F84" s="234"/>
      <c r="G84" s="238"/>
      <c r="H84" s="239" t="s">
        <v>153</v>
      </c>
      <c r="I84" s="239"/>
      <c r="J84" s="294" t="s">
        <v>193</v>
      </c>
      <c r="K84" s="295"/>
      <c r="L84" s="234"/>
      <c r="M84" s="240"/>
    </row>
    <row r="85" spans="1:13" s="230" customFormat="1" ht="15">
      <c r="A85" s="9"/>
      <c r="B85" s="234"/>
      <c r="C85" s="237"/>
      <c r="D85" s="237"/>
      <c r="E85" s="238"/>
      <c r="F85" s="234"/>
      <c r="G85" s="238"/>
      <c r="H85" s="239" t="s">
        <v>154</v>
      </c>
      <c r="I85" s="239"/>
      <c r="J85" s="280" t="s">
        <v>194</v>
      </c>
      <c r="K85" s="303"/>
      <c r="L85" s="234"/>
      <c r="M85" s="240"/>
    </row>
    <row r="86" spans="1:13" s="230" customFormat="1" ht="15">
      <c r="A86" s="9"/>
      <c r="B86" s="234"/>
      <c r="C86" s="237"/>
      <c r="D86" s="237"/>
      <c r="E86" s="238"/>
      <c r="F86" s="234"/>
      <c r="G86" s="238"/>
      <c r="H86" s="241" t="s">
        <v>155</v>
      </c>
      <c r="I86" s="241"/>
      <c r="J86" s="302" t="s">
        <v>195</v>
      </c>
      <c r="K86" s="303"/>
      <c r="L86" s="234"/>
      <c r="M86" s="240"/>
    </row>
    <row r="87" spans="1:13" s="230" customFormat="1" ht="15" customHeight="1">
      <c r="A87" s="9"/>
      <c r="B87" s="234"/>
      <c r="C87" s="237"/>
      <c r="D87" s="237"/>
      <c r="E87" s="238"/>
      <c r="F87" s="234"/>
      <c r="G87" s="238"/>
      <c r="H87" s="239" t="s">
        <v>156</v>
      </c>
      <c r="I87" s="239" t="s">
        <v>182</v>
      </c>
      <c r="J87" s="294" t="s">
        <v>196</v>
      </c>
      <c r="K87" s="295"/>
      <c r="L87" s="234"/>
      <c r="M87" s="238"/>
    </row>
    <row r="88" spans="1:13" s="230" customFormat="1" ht="17.25" customHeight="1">
      <c r="A88" s="9"/>
      <c r="B88" s="234"/>
      <c r="C88" s="237"/>
      <c r="D88" s="237"/>
      <c r="E88" s="238"/>
      <c r="F88" s="294" t="s">
        <v>157</v>
      </c>
      <c r="G88" s="296"/>
      <c r="H88" s="239" t="s">
        <v>158</v>
      </c>
      <c r="I88" s="239" t="s">
        <v>151</v>
      </c>
      <c r="J88" s="302" t="s">
        <v>244</v>
      </c>
      <c r="K88" s="303"/>
      <c r="L88" s="234"/>
      <c r="M88" s="238"/>
    </row>
    <row r="89" spans="1:13" s="230" customFormat="1" ht="15" customHeight="1">
      <c r="A89" s="9"/>
      <c r="B89" s="297" t="s">
        <v>159</v>
      </c>
      <c r="C89" s="298"/>
      <c r="D89" s="298"/>
      <c r="E89" s="299"/>
      <c r="F89" s="297" t="s">
        <v>160</v>
      </c>
      <c r="G89" s="299"/>
      <c r="H89" s="242">
        <v>2002</v>
      </c>
      <c r="I89" s="242" t="s">
        <v>181</v>
      </c>
      <c r="J89" s="300"/>
      <c r="K89" s="301"/>
      <c r="L89" s="297" t="s">
        <v>161</v>
      </c>
      <c r="M89" s="299"/>
    </row>
    <row r="90" spans="1:13" s="229" customFormat="1" ht="15">
      <c r="A90" s="9"/>
      <c r="B90" s="243"/>
      <c r="C90" s="244"/>
      <c r="D90" s="244"/>
      <c r="E90" s="245"/>
      <c r="F90" s="304" t="s">
        <v>6</v>
      </c>
      <c r="G90" s="305"/>
      <c r="H90" s="246" t="s">
        <v>6</v>
      </c>
      <c r="I90" s="247" t="s">
        <v>6</v>
      </c>
      <c r="J90" s="304" t="s">
        <v>6</v>
      </c>
      <c r="K90" s="305"/>
      <c r="L90" s="248" t="s">
        <v>6</v>
      </c>
      <c r="M90" s="248" t="s">
        <v>162</v>
      </c>
    </row>
    <row r="91" spans="1:13" s="229" customFormat="1" ht="15" customHeight="1">
      <c r="A91" s="9"/>
      <c r="B91" s="281" t="s">
        <v>163</v>
      </c>
      <c r="C91" s="270"/>
      <c r="D91" s="270"/>
      <c r="E91" s="271"/>
      <c r="F91" s="309">
        <v>2150</v>
      </c>
      <c r="G91" s="274"/>
      <c r="H91" s="250">
        <v>0</v>
      </c>
      <c r="I91" s="251">
        <v>2150</v>
      </c>
      <c r="J91" s="331">
        <v>1480</v>
      </c>
      <c r="K91" s="332"/>
      <c r="L91" s="326" t="s">
        <v>253</v>
      </c>
      <c r="M91" s="326">
        <v>31.2</v>
      </c>
    </row>
    <row r="92" spans="1:13" s="229" customFormat="1" ht="15" customHeight="1">
      <c r="A92" s="9"/>
      <c r="B92" s="281" t="s">
        <v>164</v>
      </c>
      <c r="C92" s="270"/>
      <c r="D92" s="270"/>
      <c r="E92" s="271"/>
      <c r="F92" s="309">
        <v>1150</v>
      </c>
      <c r="G92" s="274"/>
      <c r="H92" s="250">
        <v>1150</v>
      </c>
      <c r="I92" s="251">
        <v>0</v>
      </c>
      <c r="J92" s="324">
        <v>0</v>
      </c>
      <c r="K92" s="325"/>
      <c r="L92" s="326" t="s">
        <v>165</v>
      </c>
      <c r="M92" s="326" t="s">
        <v>165</v>
      </c>
    </row>
    <row r="93" spans="1:13" s="229" customFormat="1" ht="15" customHeight="1">
      <c r="A93" s="9"/>
      <c r="B93" s="281" t="s">
        <v>166</v>
      </c>
      <c r="C93" s="270"/>
      <c r="D93" s="270"/>
      <c r="E93" s="271"/>
      <c r="F93" s="310">
        <v>575</v>
      </c>
      <c r="G93" s="274"/>
      <c r="H93" s="250">
        <v>26</v>
      </c>
      <c r="I93" s="251">
        <v>549</v>
      </c>
      <c r="J93" s="324">
        <v>447</v>
      </c>
      <c r="K93" s="325"/>
      <c r="L93" s="326">
        <v>102</v>
      </c>
      <c r="M93" s="326">
        <v>18.6</v>
      </c>
    </row>
    <row r="94" spans="1:13" s="229" customFormat="1" ht="15" customHeight="1">
      <c r="A94" s="9"/>
      <c r="B94" s="281" t="s">
        <v>167</v>
      </c>
      <c r="C94" s="270"/>
      <c r="D94" s="270"/>
      <c r="E94" s="271"/>
      <c r="F94" s="309">
        <v>1800</v>
      </c>
      <c r="G94" s="274"/>
      <c r="H94" s="250">
        <v>1800</v>
      </c>
      <c r="I94" s="251">
        <v>0</v>
      </c>
      <c r="J94" s="324">
        <v>0</v>
      </c>
      <c r="K94" s="325"/>
      <c r="L94" s="326" t="s">
        <v>165</v>
      </c>
      <c r="M94" s="326" t="s">
        <v>165</v>
      </c>
    </row>
    <row r="95" spans="1:13" s="229" customFormat="1" ht="15" customHeight="1">
      <c r="A95" s="9"/>
      <c r="B95" s="281" t="s">
        <v>168</v>
      </c>
      <c r="C95" s="270"/>
      <c r="D95" s="270"/>
      <c r="E95" s="271"/>
      <c r="F95" s="309">
        <v>7450</v>
      </c>
      <c r="G95" s="274"/>
      <c r="H95" s="250">
        <v>7450</v>
      </c>
      <c r="I95" s="251">
        <v>0</v>
      </c>
      <c r="J95" s="324">
        <v>0</v>
      </c>
      <c r="K95" s="325"/>
      <c r="L95" s="326" t="s">
        <v>165</v>
      </c>
      <c r="M95" s="326" t="s">
        <v>165</v>
      </c>
    </row>
    <row r="96" spans="1:13" s="229" customFormat="1" ht="15">
      <c r="A96" s="9"/>
      <c r="B96" s="252"/>
      <c r="C96" s="253"/>
      <c r="D96" s="253"/>
      <c r="E96" s="254"/>
      <c r="F96" s="255"/>
      <c r="G96" s="256"/>
      <c r="H96" s="257"/>
      <c r="I96" s="258"/>
      <c r="J96" s="327"/>
      <c r="K96" s="328"/>
      <c r="L96" s="329"/>
      <c r="M96" s="330"/>
    </row>
    <row r="97" spans="1:13" ht="15" customHeight="1">
      <c r="A97" s="9"/>
      <c r="B97" s="313" t="s">
        <v>169</v>
      </c>
      <c r="C97" s="314"/>
      <c r="D97" s="314"/>
      <c r="E97" s="315"/>
      <c r="F97" s="316">
        <f>SUM(F91:G96)</f>
        <v>13125</v>
      </c>
      <c r="G97" s="317"/>
      <c r="H97" s="259">
        <f>SUM(H91:H96)</f>
        <v>10426</v>
      </c>
      <c r="I97" s="260">
        <f>SUM(I91:I96)</f>
        <v>2699</v>
      </c>
      <c r="J97" s="333">
        <f>SUM(J91:K96)</f>
        <v>1927</v>
      </c>
      <c r="K97" s="334"/>
      <c r="L97" s="335">
        <v>772</v>
      </c>
      <c r="M97" s="336">
        <v>28.6</v>
      </c>
    </row>
    <row r="98" spans="1:13" ht="15">
      <c r="A98" s="9"/>
      <c r="B98" s="249"/>
      <c r="C98" s="249"/>
      <c r="D98" s="249"/>
      <c r="E98" s="249"/>
      <c r="F98" s="261"/>
      <c r="G98" s="262"/>
      <c r="H98" s="263"/>
      <c r="I98" s="263"/>
      <c r="J98" s="261"/>
      <c r="K98" s="262"/>
      <c r="L98" s="263"/>
      <c r="M98" s="249"/>
    </row>
    <row r="99" spans="1:13" ht="19.5" customHeight="1">
      <c r="A99" s="9"/>
      <c r="B99" s="272" t="s">
        <v>204</v>
      </c>
      <c r="C99" s="273"/>
      <c r="D99" s="273"/>
      <c r="E99" s="273"/>
      <c r="F99" s="273"/>
      <c r="G99" s="273"/>
      <c r="H99" s="273"/>
      <c r="I99" s="273"/>
      <c r="J99" s="273"/>
      <c r="K99" s="273"/>
      <c r="L99" s="273"/>
      <c r="M99" s="273"/>
    </row>
    <row r="100" spans="1:13" ht="20.25" customHeight="1">
      <c r="A100" s="9"/>
      <c r="B100" s="306" t="s">
        <v>189</v>
      </c>
      <c r="C100" s="308"/>
      <c r="D100" s="308"/>
      <c r="E100" s="308"/>
      <c r="F100" s="308"/>
      <c r="G100" s="308"/>
      <c r="H100" s="308"/>
      <c r="I100" s="308"/>
      <c r="J100" s="308"/>
      <c r="K100" s="308"/>
      <c r="L100" s="308"/>
      <c r="M100" s="308"/>
    </row>
    <row r="101" spans="1:12" ht="15">
      <c r="A101" s="9"/>
      <c r="B101" s="42"/>
      <c r="C101" s="42"/>
      <c r="D101" s="42"/>
      <c r="E101" s="42"/>
      <c r="F101" s="42"/>
      <c r="G101" s="42"/>
      <c r="H101" s="42"/>
      <c r="I101" s="42"/>
      <c r="J101" s="42"/>
      <c r="K101" s="42"/>
      <c r="L101" s="42"/>
    </row>
    <row r="102" spans="1:12" ht="15">
      <c r="A102" s="9">
        <f>A75+1</f>
        <v>9</v>
      </c>
      <c r="B102" s="8" t="s">
        <v>109</v>
      </c>
      <c r="C102" s="9"/>
      <c r="D102" s="9"/>
      <c r="E102" s="9"/>
      <c r="F102" s="9"/>
      <c r="G102" s="9"/>
      <c r="H102" s="9"/>
      <c r="I102" s="9"/>
      <c r="J102" s="9"/>
      <c r="K102" s="9"/>
      <c r="L102" s="9"/>
    </row>
    <row r="103" spans="1:12" ht="4.5" customHeight="1">
      <c r="A103" s="9"/>
      <c r="B103" s="8"/>
      <c r="C103" s="9"/>
      <c r="D103" s="9"/>
      <c r="E103" s="9"/>
      <c r="F103" s="9"/>
      <c r="G103" s="9"/>
      <c r="H103" s="9"/>
      <c r="I103" s="9"/>
      <c r="J103" s="9"/>
      <c r="K103" s="9"/>
      <c r="L103" s="9"/>
    </row>
    <row r="104" spans="1:12" ht="4.5" customHeight="1">
      <c r="A104" s="9"/>
      <c r="B104" s="306" t="s">
        <v>225</v>
      </c>
      <c r="C104" s="306"/>
      <c r="D104" s="306"/>
      <c r="E104" s="306"/>
      <c r="F104" s="306"/>
      <c r="G104" s="306"/>
      <c r="H104" s="306"/>
      <c r="I104" s="306"/>
      <c r="J104" s="306"/>
      <c r="K104" s="306"/>
      <c r="L104" s="306"/>
    </row>
    <row r="105" spans="1:12" ht="4.5" customHeight="1">
      <c r="A105" s="9"/>
      <c r="B105" s="306"/>
      <c r="C105" s="306"/>
      <c r="D105" s="306"/>
      <c r="E105" s="306"/>
      <c r="F105" s="306"/>
      <c r="G105" s="306"/>
      <c r="H105" s="306"/>
      <c r="I105" s="306"/>
      <c r="J105" s="306"/>
      <c r="K105" s="306"/>
      <c r="L105" s="306"/>
    </row>
    <row r="106" spans="1:12" ht="4.5" customHeight="1">
      <c r="A106" s="9"/>
      <c r="B106" s="306"/>
      <c r="C106" s="306"/>
      <c r="D106" s="306"/>
      <c r="E106" s="306"/>
      <c r="F106" s="306"/>
      <c r="G106" s="306"/>
      <c r="H106" s="306"/>
      <c r="I106" s="306"/>
      <c r="J106" s="306"/>
      <c r="K106" s="306"/>
      <c r="L106" s="306"/>
    </row>
    <row r="107" spans="1:12" ht="15">
      <c r="A107" s="9"/>
      <c r="B107" s="17"/>
      <c r="C107" s="17"/>
      <c r="D107" s="17"/>
      <c r="E107" s="17"/>
      <c r="F107" s="17"/>
      <c r="G107" s="17"/>
      <c r="H107" s="17"/>
      <c r="I107" s="17"/>
      <c r="J107" s="17"/>
      <c r="K107" s="17"/>
      <c r="L107" s="17"/>
    </row>
    <row r="108" spans="1:12" ht="15">
      <c r="A108" s="9"/>
      <c r="B108" s="17"/>
      <c r="C108" s="17"/>
      <c r="D108" s="17"/>
      <c r="E108" s="17"/>
      <c r="F108" s="17"/>
      <c r="G108" s="17"/>
      <c r="H108" s="20" t="s">
        <v>6</v>
      </c>
      <c r="I108" s="17"/>
      <c r="J108" s="17"/>
      <c r="K108" s="17"/>
      <c r="L108" s="17"/>
    </row>
    <row r="109" spans="1:12" ht="8.25" customHeight="1">
      <c r="A109" s="9"/>
      <c r="B109" s="17"/>
      <c r="C109" s="17"/>
      <c r="D109" s="17"/>
      <c r="E109" s="17"/>
      <c r="F109" s="17"/>
      <c r="G109" s="17"/>
      <c r="H109" s="20"/>
      <c r="I109" s="17"/>
      <c r="J109" s="17"/>
      <c r="K109" s="17"/>
      <c r="L109" s="17"/>
    </row>
    <row r="110" spans="1:12" ht="15">
      <c r="A110" s="52"/>
      <c r="B110" s="108" t="s">
        <v>110</v>
      </c>
      <c r="C110" s="108"/>
      <c r="D110" s="108"/>
      <c r="E110" s="108"/>
      <c r="F110" s="108"/>
      <c r="G110" s="108"/>
      <c r="H110" s="117">
        <f>CBS!H30</f>
        <v>2795</v>
      </c>
      <c r="I110" s="108"/>
      <c r="J110" s="108"/>
      <c r="K110" s="108"/>
      <c r="L110" s="108"/>
    </row>
    <row r="111" spans="1:12" ht="15">
      <c r="A111" s="52"/>
      <c r="B111" s="108" t="s">
        <v>111</v>
      </c>
      <c r="C111" s="108"/>
      <c r="D111" s="108"/>
      <c r="E111" s="108"/>
      <c r="F111" s="108"/>
      <c r="G111" s="108"/>
      <c r="H111" s="117">
        <f>CBS!H51</f>
        <v>1404</v>
      </c>
      <c r="I111" s="108"/>
      <c r="J111" s="108"/>
      <c r="K111" s="108"/>
      <c r="L111" s="108"/>
    </row>
    <row r="112" spans="1:12" ht="16.5" customHeight="1" thickBot="1">
      <c r="A112" s="52"/>
      <c r="B112" s="108" t="s">
        <v>76</v>
      </c>
      <c r="C112" s="108"/>
      <c r="D112" s="108"/>
      <c r="E112" s="108"/>
      <c r="F112" s="108"/>
      <c r="G112" s="108"/>
      <c r="H112" s="118">
        <f>SUM(H110:H111)</f>
        <v>4199</v>
      </c>
      <c r="I112" s="108"/>
      <c r="J112" s="108"/>
      <c r="K112" s="108"/>
      <c r="L112" s="108"/>
    </row>
    <row r="113" spans="1:12" ht="13.5" customHeight="1" thickTop="1">
      <c r="A113" s="9"/>
      <c r="B113" s="17"/>
      <c r="C113" s="17"/>
      <c r="D113" s="17"/>
      <c r="E113" s="17"/>
      <c r="F113" s="17"/>
      <c r="G113" s="17"/>
      <c r="H113" s="17"/>
      <c r="I113" s="17"/>
      <c r="J113" s="17"/>
      <c r="K113" s="17"/>
      <c r="L113" s="17"/>
    </row>
    <row r="114" spans="1:13" ht="17.25" customHeight="1">
      <c r="A114" s="9"/>
      <c r="B114" s="306" t="s">
        <v>245</v>
      </c>
      <c r="C114" s="308"/>
      <c r="D114" s="308"/>
      <c r="E114" s="308"/>
      <c r="F114" s="308"/>
      <c r="G114" s="308"/>
      <c r="H114" s="308"/>
      <c r="I114" s="308"/>
      <c r="J114" s="308"/>
      <c r="K114" s="308"/>
      <c r="L114" s="308"/>
      <c r="M114" s="308"/>
    </row>
    <row r="115" spans="1:13" ht="17.25" customHeight="1">
      <c r="A115" s="9"/>
      <c r="B115" s="42"/>
      <c r="C115" s="17"/>
      <c r="D115" s="17"/>
      <c r="E115" s="17"/>
      <c r="F115" s="17"/>
      <c r="G115" s="17"/>
      <c r="H115" s="17"/>
      <c r="I115" s="17"/>
      <c r="J115" s="17"/>
      <c r="K115" s="17"/>
      <c r="L115" s="17"/>
      <c r="M115" s="17"/>
    </row>
    <row r="116" spans="1:13" ht="17.25" customHeight="1">
      <c r="A116" s="9"/>
      <c r="B116" s="306" t="s">
        <v>226</v>
      </c>
      <c r="C116" s="312"/>
      <c r="D116" s="312"/>
      <c r="E116" s="312"/>
      <c r="F116" s="312"/>
      <c r="G116" s="312"/>
      <c r="H116" s="312"/>
      <c r="I116" s="312"/>
      <c r="J116" s="312"/>
      <c r="K116" s="312"/>
      <c r="L116" s="312"/>
      <c r="M116" s="312"/>
    </row>
    <row r="117" spans="1:12" ht="13.5" customHeight="1">
      <c r="A117" s="9"/>
      <c r="B117" s="17"/>
      <c r="C117" s="17"/>
      <c r="D117" s="17"/>
      <c r="E117" s="17"/>
      <c r="F117" s="17"/>
      <c r="G117" s="17"/>
      <c r="H117" s="17"/>
      <c r="I117" s="17"/>
      <c r="J117" s="17"/>
      <c r="K117" s="17"/>
      <c r="L117" s="17"/>
    </row>
    <row r="118" spans="1:12" ht="13.5" customHeight="1">
      <c r="A118" s="9"/>
      <c r="B118" s="17" t="s">
        <v>112</v>
      </c>
      <c r="C118" s="17"/>
      <c r="D118" s="17"/>
      <c r="E118" s="17"/>
      <c r="F118" s="17"/>
      <c r="G118" s="17"/>
      <c r="H118" s="17"/>
      <c r="I118" s="17"/>
      <c r="J118" s="17"/>
      <c r="K118" s="17"/>
      <c r="L118" s="17"/>
    </row>
    <row r="119" spans="1:12" ht="13.5" customHeight="1">
      <c r="A119" s="52"/>
      <c r="B119" s="119"/>
      <c r="C119" s="108"/>
      <c r="D119" s="108"/>
      <c r="E119" s="108"/>
      <c r="F119" s="108"/>
      <c r="G119" s="108"/>
      <c r="H119" s="108"/>
      <c r="I119" s="108"/>
      <c r="J119" s="108"/>
      <c r="K119" s="108"/>
      <c r="L119" s="108"/>
    </row>
    <row r="120" spans="1:12" ht="15">
      <c r="A120" s="9">
        <v>10</v>
      </c>
      <c r="B120" s="8" t="s">
        <v>113</v>
      </c>
      <c r="C120" s="9"/>
      <c r="D120" s="9"/>
      <c r="E120" s="9"/>
      <c r="F120" s="9"/>
      <c r="G120" s="9"/>
      <c r="H120" s="9"/>
      <c r="I120" s="9"/>
      <c r="J120" s="9"/>
      <c r="K120" s="9"/>
      <c r="L120" s="9"/>
    </row>
    <row r="121" spans="1:12" ht="15">
      <c r="A121" s="9"/>
      <c r="B121" s="8"/>
      <c r="C121" s="9"/>
      <c r="D121" s="9"/>
      <c r="E121" s="9"/>
      <c r="F121" s="9"/>
      <c r="G121" s="9"/>
      <c r="H121" s="9"/>
      <c r="I121" s="9"/>
      <c r="J121" s="9"/>
      <c r="K121" s="9"/>
      <c r="L121" s="9"/>
    </row>
    <row r="122" spans="1:12" ht="15">
      <c r="A122" s="9"/>
      <c r="B122" s="306" t="s">
        <v>206</v>
      </c>
      <c r="C122" s="306"/>
      <c r="D122" s="306"/>
      <c r="E122" s="306"/>
      <c r="F122" s="306"/>
      <c r="G122" s="306"/>
      <c r="H122" s="306"/>
      <c r="I122" s="306"/>
      <c r="J122" s="306"/>
      <c r="K122" s="306"/>
      <c r="L122" s="306"/>
    </row>
    <row r="123" spans="1:12" ht="15">
      <c r="A123" s="9"/>
      <c r="B123" s="306"/>
      <c r="C123" s="306"/>
      <c r="D123" s="306"/>
      <c r="E123" s="306"/>
      <c r="F123" s="306"/>
      <c r="G123" s="306"/>
      <c r="H123" s="306"/>
      <c r="I123" s="306"/>
      <c r="J123" s="306"/>
      <c r="K123" s="306"/>
      <c r="L123" s="306"/>
    </row>
    <row r="124" spans="1:12" ht="15">
      <c r="A124" s="9"/>
      <c r="B124" s="42"/>
      <c r="C124" s="42"/>
      <c r="D124" s="42"/>
      <c r="E124" s="42"/>
      <c r="F124" s="42"/>
      <c r="G124" s="42"/>
      <c r="H124" s="42"/>
      <c r="I124" s="42"/>
      <c r="J124" s="42"/>
      <c r="K124" s="42"/>
      <c r="L124" s="42"/>
    </row>
    <row r="125" spans="1:12" ht="15">
      <c r="A125" s="9">
        <f>A120+1</f>
        <v>11</v>
      </c>
      <c r="B125" s="8" t="s">
        <v>114</v>
      </c>
      <c r="C125" s="9"/>
      <c r="D125" s="9"/>
      <c r="E125" s="9"/>
      <c r="F125" s="9"/>
      <c r="G125" s="9"/>
      <c r="H125" s="9"/>
      <c r="I125" s="9"/>
      <c r="J125" s="9"/>
      <c r="K125" s="9"/>
      <c r="L125" s="9"/>
    </row>
    <row r="126" spans="1:12" ht="11.25" customHeight="1">
      <c r="A126" s="9"/>
      <c r="B126" s="8"/>
      <c r="C126" s="9"/>
      <c r="D126" s="9"/>
      <c r="E126" s="9"/>
      <c r="F126" s="9"/>
      <c r="G126" s="9"/>
      <c r="H126" s="9"/>
      <c r="I126" s="9"/>
      <c r="J126" s="9"/>
      <c r="K126" s="9"/>
      <c r="L126" s="9"/>
    </row>
    <row r="127" spans="1:12" ht="15">
      <c r="A127" s="9"/>
      <c r="B127" s="307" t="s">
        <v>207</v>
      </c>
      <c r="C127" s="307"/>
      <c r="D127" s="307"/>
      <c r="E127" s="307"/>
      <c r="F127" s="307"/>
      <c r="G127" s="307"/>
      <c r="H127" s="307"/>
      <c r="I127" s="307"/>
      <c r="J127" s="307"/>
      <c r="K127" s="307"/>
      <c r="L127" s="307"/>
    </row>
    <row r="128" spans="1:12" ht="15">
      <c r="A128" s="9"/>
      <c r="B128" s="307"/>
      <c r="C128" s="307"/>
      <c r="D128" s="307"/>
      <c r="E128" s="307"/>
      <c r="F128" s="307"/>
      <c r="G128" s="307"/>
      <c r="H128" s="307"/>
      <c r="I128" s="307"/>
      <c r="J128" s="307"/>
      <c r="K128" s="307"/>
      <c r="L128" s="307"/>
    </row>
    <row r="129" spans="1:12" ht="15">
      <c r="A129" s="9"/>
      <c r="B129" s="115"/>
      <c r="C129" s="264"/>
      <c r="D129" s="115"/>
      <c r="E129" s="115"/>
      <c r="F129" s="115"/>
      <c r="G129" s="115"/>
      <c r="H129" s="115"/>
      <c r="I129" s="115"/>
      <c r="J129" s="115"/>
      <c r="K129" s="115"/>
      <c r="L129" s="115"/>
    </row>
    <row r="130" spans="1:12" ht="15">
      <c r="A130" s="9"/>
      <c r="B130" s="115"/>
      <c r="C130" s="115"/>
      <c r="D130" s="115"/>
      <c r="E130" s="115"/>
      <c r="F130" s="115"/>
      <c r="G130" s="115"/>
      <c r="H130" s="115"/>
      <c r="I130" s="115"/>
      <c r="J130" s="115"/>
      <c r="K130" s="115"/>
      <c r="L130" s="115"/>
    </row>
    <row r="131" spans="1:12" ht="15">
      <c r="A131" s="9">
        <v>12</v>
      </c>
      <c r="B131" s="34" t="s">
        <v>115</v>
      </c>
      <c r="C131" s="42"/>
      <c r="D131" s="42"/>
      <c r="E131" s="42"/>
      <c r="F131" s="42"/>
      <c r="G131" s="42"/>
      <c r="H131" s="42"/>
      <c r="I131" s="42"/>
      <c r="J131" s="42"/>
      <c r="K131" s="42"/>
      <c r="L131" s="42"/>
    </row>
    <row r="132" spans="1:12" ht="15">
      <c r="A132" s="9"/>
      <c r="B132" s="42"/>
      <c r="C132" s="9"/>
      <c r="D132" s="42"/>
      <c r="E132" s="42"/>
      <c r="F132" s="42"/>
      <c r="G132" s="42"/>
      <c r="H132" s="42"/>
      <c r="I132" s="42"/>
      <c r="J132" s="42"/>
      <c r="K132" s="42"/>
      <c r="L132" s="42"/>
    </row>
    <row r="133" spans="1:12" ht="15">
      <c r="A133" s="9"/>
      <c r="B133" s="41" t="s">
        <v>116</v>
      </c>
      <c r="C133" s="34" t="s">
        <v>117</v>
      </c>
      <c r="D133" s="33"/>
      <c r="E133" s="33"/>
      <c r="F133" s="33"/>
      <c r="G133" s="33"/>
      <c r="H133" s="33"/>
      <c r="I133" s="33"/>
      <c r="J133" s="33"/>
      <c r="K133" s="33"/>
      <c r="L133" s="33"/>
    </row>
    <row r="134" spans="1:12" ht="15">
      <c r="A134" s="9"/>
      <c r="B134" s="42"/>
      <c r="C134" s="42"/>
      <c r="D134" s="42"/>
      <c r="E134" s="42"/>
      <c r="F134" s="42"/>
      <c r="G134" s="42"/>
      <c r="H134" s="42"/>
      <c r="I134" s="42"/>
      <c r="J134" s="32" t="s">
        <v>234</v>
      </c>
      <c r="K134" s="32"/>
      <c r="L134" s="32" t="s">
        <v>147</v>
      </c>
    </row>
    <row r="135" spans="1:12" ht="15">
      <c r="A135" s="9"/>
      <c r="B135" s="42"/>
      <c r="C135" s="42"/>
      <c r="D135" s="42"/>
      <c r="E135" s="42"/>
      <c r="F135" s="42"/>
      <c r="G135" s="42"/>
      <c r="H135" s="42"/>
      <c r="I135" s="42"/>
      <c r="J135" s="32" t="s">
        <v>251</v>
      </c>
      <c r="K135" s="32"/>
      <c r="L135" s="32" t="s">
        <v>106</v>
      </c>
    </row>
    <row r="136" spans="1:12" ht="15">
      <c r="A136" s="9"/>
      <c r="B136" s="42"/>
      <c r="C136" s="42"/>
      <c r="D136" s="42"/>
      <c r="E136" s="42"/>
      <c r="F136" s="42"/>
      <c r="G136" s="42"/>
      <c r="H136" s="42"/>
      <c r="I136" s="42"/>
      <c r="J136" s="64" t="s">
        <v>237</v>
      </c>
      <c r="K136" s="9"/>
      <c r="L136" s="64" t="s">
        <v>237</v>
      </c>
    </row>
    <row r="137" spans="1:12" ht="15">
      <c r="A137" s="9"/>
      <c r="B137" s="42"/>
      <c r="C137" s="42"/>
      <c r="D137" s="42"/>
      <c r="E137" s="42"/>
      <c r="F137" s="42"/>
      <c r="G137" s="42"/>
      <c r="H137" s="42"/>
      <c r="I137" s="42"/>
      <c r="J137" s="32"/>
      <c r="K137" s="9"/>
      <c r="L137" s="32"/>
    </row>
    <row r="138" spans="1:12" ht="15.75" customHeight="1">
      <c r="A138" s="52"/>
      <c r="B138" s="115"/>
      <c r="C138" s="111" t="s">
        <v>137</v>
      </c>
      <c r="D138" s="115"/>
      <c r="E138" s="115"/>
      <c r="F138" s="115"/>
      <c r="G138" s="115"/>
      <c r="H138" s="115"/>
      <c r="I138" s="115"/>
      <c r="J138" s="120">
        <f>CIS!D41</f>
        <v>214</v>
      </c>
      <c r="K138" s="121"/>
      <c r="L138" s="120">
        <f>CIS!H41</f>
        <v>772</v>
      </c>
    </row>
    <row r="139" spans="1:12" ht="15">
      <c r="A139" s="9"/>
      <c r="B139" s="42"/>
      <c r="C139" s="42"/>
      <c r="D139" s="42"/>
      <c r="E139" s="42"/>
      <c r="F139" s="42"/>
      <c r="G139" s="42"/>
      <c r="H139" s="42"/>
      <c r="I139" s="42"/>
      <c r="J139" s="42"/>
      <c r="K139" s="42"/>
      <c r="L139" s="42"/>
    </row>
    <row r="140" spans="1:12" ht="15">
      <c r="A140" s="9"/>
      <c r="B140" s="42"/>
      <c r="C140" s="33" t="s">
        <v>118</v>
      </c>
      <c r="D140" s="42"/>
      <c r="E140" s="42"/>
      <c r="F140" s="42"/>
      <c r="G140" s="42"/>
      <c r="H140" s="42"/>
      <c r="I140" s="42"/>
      <c r="J140" s="65">
        <f>150000</f>
        <v>150000</v>
      </c>
      <c r="K140" s="42"/>
      <c r="L140" s="65">
        <v>150000</v>
      </c>
    </row>
    <row r="141" spans="1:12" ht="15">
      <c r="A141" s="9"/>
      <c r="B141" s="42"/>
      <c r="C141" s="33"/>
      <c r="D141" s="42"/>
      <c r="E141" s="42"/>
      <c r="F141" s="42"/>
      <c r="G141" s="42"/>
      <c r="H141" s="42"/>
      <c r="I141" s="42"/>
      <c r="J141" s="65"/>
      <c r="K141" s="42"/>
      <c r="L141" s="65"/>
    </row>
    <row r="142" spans="1:12" ht="15">
      <c r="A142" s="9"/>
      <c r="B142" s="42"/>
      <c r="C142" s="33" t="s">
        <v>138</v>
      </c>
      <c r="D142" s="42"/>
      <c r="E142" s="42"/>
      <c r="F142" s="42"/>
      <c r="G142" s="42"/>
      <c r="H142" s="42"/>
      <c r="I142" s="42"/>
      <c r="J142" s="65">
        <v>150000</v>
      </c>
      <c r="K142" s="42"/>
      <c r="L142" s="65">
        <v>150000</v>
      </c>
    </row>
    <row r="143" spans="1:12" ht="15">
      <c r="A143" s="9"/>
      <c r="B143" s="42"/>
      <c r="C143" s="42"/>
      <c r="D143" s="42"/>
      <c r="E143" s="42"/>
      <c r="F143" s="42"/>
      <c r="G143" s="42"/>
      <c r="H143" s="42"/>
      <c r="I143" s="42"/>
      <c r="J143" s="42"/>
      <c r="K143" s="42"/>
      <c r="L143" s="42"/>
    </row>
    <row r="144" spans="1:12" ht="15.75" thickBot="1">
      <c r="A144" s="52"/>
      <c r="B144" s="115"/>
      <c r="C144" s="111" t="s">
        <v>119</v>
      </c>
      <c r="D144" s="115"/>
      <c r="E144" s="115"/>
      <c r="F144" s="115"/>
      <c r="G144" s="115"/>
      <c r="H144" s="115"/>
      <c r="I144" s="115"/>
      <c r="J144" s="122">
        <f>J138/J142*100</f>
        <v>0.14266666666666666</v>
      </c>
      <c r="K144" s="123"/>
      <c r="L144" s="122">
        <f>L138/L142*100</f>
        <v>0.5146666666666666</v>
      </c>
    </row>
    <row r="145" spans="1:12" ht="15">
      <c r="A145" s="9"/>
      <c r="B145" s="42"/>
      <c r="C145" s="33"/>
      <c r="D145" s="42"/>
      <c r="E145" s="42"/>
      <c r="F145" s="42"/>
      <c r="G145" s="42"/>
      <c r="H145" s="42"/>
      <c r="I145" s="42"/>
      <c r="J145" s="67"/>
      <c r="K145" s="66"/>
      <c r="L145" s="67"/>
    </row>
    <row r="146" spans="1:12" ht="15">
      <c r="A146" s="9"/>
      <c r="B146" s="42"/>
      <c r="C146" s="42"/>
      <c r="D146" s="42"/>
      <c r="E146" s="42"/>
      <c r="F146" s="42"/>
      <c r="G146" s="42"/>
      <c r="H146" s="42"/>
      <c r="I146" s="42"/>
      <c r="J146" s="42"/>
      <c r="K146" s="42"/>
      <c r="L146" s="42"/>
    </row>
    <row r="147" spans="1:12" ht="15">
      <c r="A147" s="9"/>
      <c r="B147" s="41" t="s">
        <v>120</v>
      </c>
      <c r="C147" s="34" t="s">
        <v>121</v>
      </c>
      <c r="D147" s="42"/>
      <c r="E147" s="42"/>
      <c r="F147" s="42"/>
      <c r="G147" s="42"/>
      <c r="H147" s="42"/>
      <c r="I147" s="42"/>
      <c r="J147" s="42"/>
      <c r="K147" s="42"/>
      <c r="L147" s="42"/>
    </row>
    <row r="148" spans="1:12" ht="15">
      <c r="A148" s="9"/>
      <c r="B148" s="41"/>
      <c r="C148" s="34"/>
      <c r="D148" s="42"/>
      <c r="E148" s="42"/>
      <c r="F148" s="42"/>
      <c r="G148" s="42"/>
      <c r="H148" s="42"/>
      <c r="I148" s="42"/>
      <c r="J148" s="42"/>
      <c r="K148" s="42"/>
      <c r="L148" s="42"/>
    </row>
    <row r="149" spans="1:12" ht="15">
      <c r="A149" s="9"/>
      <c r="B149" s="41"/>
      <c r="C149" s="33" t="s">
        <v>208</v>
      </c>
      <c r="D149" s="42"/>
      <c r="E149" s="42"/>
      <c r="F149" s="42"/>
      <c r="G149" s="42"/>
      <c r="H149" s="42"/>
      <c r="I149" s="42"/>
      <c r="J149" s="42"/>
      <c r="K149" s="42"/>
      <c r="L149" s="42"/>
    </row>
    <row r="150" spans="1:12" ht="15">
      <c r="A150" s="9"/>
      <c r="B150" s="34"/>
      <c r="C150" s="42"/>
      <c r="D150" s="42"/>
      <c r="E150" s="42"/>
      <c r="F150" s="42"/>
      <c r="G150" s="42"/>
      <c r="H150" s="42"/>
      <c r="I150" s="42"/>
      <c r="J150" s="42"/>
      <c r="K150" s="42"/>
      <c r="L150" s="42"/>
    </row>
    <row r="151" spans="1:12" ht="23.25" customHeight="1">
      <c r="A151" s="9">
        <f>A131+1</f>
        <v>13</v>
      </c>
      <c r="B151" s="8" t="s">
        <v>131</v>
      </c>
      <c r="C151" s="17"/>
      <c r="D151" s="17"/>
      <c r="E151" s="17"/>
      <c r="F151" s="17"/>
      <c r="G151" s="17"/>
      <c r="H151" s="17"/>
      <c r="I151" s="17"/>
      <c r="J151" s="17"/>
      <c r="K151" s="17"/>
      <c r="L151" s="17"/>
    </row>
    <row r="152" spans="1:12" ht="15">
      <c r="A152" s="9"/>
      <c r="B152" s="8"/>
      <c r="C152" s="17"/>
      <c r="D152" s="17"/>
      <c r="E152" s="17"/>
      <c r="F152" s="17"/>
      <c r="G152" s="17"/>
      <c r="H152" s="17"/>
      <c r="I152" s="17"/>
      <c r="J152" s="17"/>
      <c r="K152" s="17"/>
      <c r="L152" s="17"/>
    </row>
    <row r="154" spans="2:12" ht="12.75">
      <c r="B154" s="306" t="s">
        <v>260</v>
      </c>
      <c r="C154" s="306"/>
      <c r="D154" s="306"/>
      <c r="E154" s="306"/>
      <c r="F154" s="306"/>
      <c r="G154" s="306"/>
      <c r="H154" s="306"/>
      <c r="I154" s="306"/>
      <c r="J154" s="306"/>
      <c r="K154" s="306"/>
      <c r="L154" s="306"/>
    </row>
    <row r="155" spans="2:12" ht="12.75">
      <c r="B155" s="306"/>
      <c r="C155" s="306"/>
      <c r="D155" s="306"/>
      <c r="E155" s="306"/>
      <c r="F155" s="306"/>
      <c r="G155" s="306"/>
      <c r="H155" s="306"/>
      <c r="I155" s="306"/>
      <c r="J155" s="306"/>
      <c r="K155" s="306"/>
      <c r="L155" s="306"/>
    </row>
    <row r="156" spans="2:12" ht="12.75">
      <c r="B156" s="306"/>
      <c r="C156" s="306"/>
      <c r="D156" s="306"/>
      <c r="E156" s="306"/>
      <c r="F156" s="306"/>
      <c r="G156" s="306"/>
      <c r="H156" s="306"/>
      <c r="I156" s="306"/>
      <c r="J156" s="306"/>
      <c r="K156" s="306"/>
      <c r="L156" s="306"/>
    </row>
    <row r="157" spans="2:12" ht="12.75">
      <c r="B157" s="306"/>
      <c r="C157" s="306"/>
      <c r="D157" s="306"/>
      <c r="E157" s="306"/>
      <c r="F157" s="306"/>
      <c r="G157" s="306"/>
      <c r="H157" s="306"/>
      <c r="I157" s="306"/>
      <c r="J157" s="306"/>
      <c r="K157" s="306"/>
      <c r="L157" s="306"/>
    </row>
    <row r="158" spans="2:12" ht="12.75">
      <c r="B158" s="306"/>
      <c r="C158" s="306"/>
      <c r="D158" s="306"/>
      <c r="E158" s="306"/>
      <c r="F158" s="306"/>
      <c r="G158" s="306"/>
      <c r="H158" s="306"/>
      <c r="I158" s="306"/>
      <c r="J158" s="306"/>
      <c r="K158" s="306"/>
      <c r="L158" s="306"/>
    </row>
  </sheetData>
  <mergeCells count="58">
    <mergeCell ref="B14:L14"/>
    <mergeCell ref="N62:U62"/>
    <mergeCell ref="B116:M116"/>
    <mergeCell ref="B95:E95"/>
    <mergeCell ref="F95:G95"/>
    <mergeCell ref="J95:K95"/>
    <mergeCell ref="B100:M100"/>
    <mergeCell ref="B97:E97"/>
    <mergeCell ref="F97:G97"/>
    <mergeCell ref="J97:K97"/>
    <mergeCell ref="B99:M99"/>
    <mergeCell ref="B93:E93"/>
    <mergeCell ref="F93:G93"/>
    <mergeCell ref="J93:K93"/>
    <mergeCell ref="B94:E94"/>
    <mergeCell ref="F94:G94"/>
    <mergeCell ref="J94:K94"/>
    <mergeCell ref="B92:E92"/>
    <mergeCell ref="F92:G92"/>
    <mergeCell ref="J92:K92"/>
    <mergeCell ref="B91:E91"/>
    <mergeCell ref="I44:J44"/>
    <mergeCell ref="B48:L49"/>
    <mergeCell ref="J86:K86"/>
    <mergeCell ref="J83:K83"/>
    <mergeCell ref="J82:K82"/>
    <mergeCell ref="J84:K84"/>
    <mergeCell ref="J85:K85"/>
    <mergeCell ref="B12:L12"/>
    <mergeCell ref="B73:L73"/>
    <mergeCell ref="B78:L78"/>
    <mergeCell ref="B68:L69"/>
    <mergeCell ref="B43:L43"/>
    <mergeCell ref="B16:L17"/>
    <mergeCell ref="B28:L32"/>
    <mergeCell ref="B36:L39"/>
    <mergeCell ref="B41:L42"/>
    <mergeCell ref="B62:L63"/>
    <mergeCell ref="A1:L1"/>
    <mergeCell ref="A2:L2"/>
    <mergeCell ref="A3:L3"/>
    <mergeCell ref="B8:L10"/>
    <mergeCell ref="L89:M89"/>
    <mergeCell ref="F90:G90"/>
    <mergeCell ref="J90:K90"/>
    <mergeCell ref="B154:L158"/>
    <mergeCell ref="B104:L106"/>
    <mergeCell ref="B122:L123"/>
    <mergeCell ref="B127:L128"/>
    <mergeCell ref="B114:M114"/>
    <mergeCell ref="F91:G91"/>
    <mergeCell ref="J91:K91"/>
    <mergeCell ref="J87:K87"/>
    <mergeCell ref="F88:G88"/>
    <mergeCell ref="B89:E89"/>
    <mergeCell ref="F89:G89"/>
    <mergeCell ref="J89:K89"/>
    <mergeCell ref="J88:K88"/>
  </mergeCells>
  <printOptions/>
  <pageMargins left="0.75" right="0.28" top="0.73" bottom="0.6" header="0.5" footer="0.3"/>
  <pageSetup horizontalDpi="600" verticalDpi="600" orientation="portrait" scale="90" r:id="rId1"/>
  <rowBreaks count="2" manualBreakCount="2">
    <brk id="78" max="255" man="1"/>
    <brk id="129" max="255" man="1"/>
  </rowBreaks>
</worksheet>
</file>

<file path=xl/worksheets/sheet6.xml><?xml version="1.0" encoding="utf-8"?>
<worksheet xmlns="http://schemas.openxmlformats.org/spreadsheetml/2006/main" xmlns:r="http://schemas.openxmlformats.org/officeDocument/2006/relationships">
  <dimension ref="A1:U95"/>
  <sheetViews>
    <sheetView workbookViewId="0" topLeftCell="A53">
      <selection activeCell="M63" sqref="M63"/>
    </sheetView>
  </sheetViews>
  <sheetFormatPr defaultColWidth="9.140625" defaultRowHeight="12.75"/>
  <cols>
    <col min="1" max="1" width="3.7109375" style="0" customWidth="1"/>
    <col min="2" max="2" width="5.57421875" style="0" customWidth="1"/>
    <col min="3" max="3" width="6.00390625" style="0" customWidth="1"/>
    <col min="4" max="4" width="5.140625" style="0" customWidth="1"/>
    <col min="5" max="5" width="5.28125" style="0" customWidth="1"/>
    <col min="6" max="6" width="5.57421875" style="0" customWidth="1"/>
    <col min="7" max="7" width="6.140625" style="0" customWidth="1"/>
    <col min="8" max="8" width="5.28125" style="0" customWidth="1"/>
    <col min="9" max="9" width="5.8515625" style="0" customWidth="1"/>
    <col min="10" max="10" width="6.140625" style="0" customWidth="1"/>
    <col min="11" max="11" width="11.7109375" style="0" customWidth="1"/>
    <col min="12" max="12" width="11.421875" style="0" customWidth="1"/>
    <col min="13" max="13" width="9.421875" style="0" customWidth="1"/>
    <col min="14" max="14" width="3.8515625" style="0" customWidth="1"/>
    <col min="15" max="15" width="13.140625" style="0" customWidth="1"/>
    <col min="16" max="16" width="15.00390625" style="0" customWidth="1"/>
    <col min="17" max="17" width="14.00390625" style="0" bestFit="1" customWidth="1"/>
    <col min="18" max="18" width="11.28125" style="0" bestFit="1" customWidth="1"/>
    <col min="21" max="21" width="10.28125" style="0" bestFit="1" customWidth="1"/>
  </cols>
  <sheetData>
    <row r="1" spans="1:14" ht="15.75">
      <c r="A1" s="286" t="s">
        <v>0</v>
      </c>
      <c r="B1" s="286"/>
      <c r="C1" s="286"/>
      <c r="D1" s="286"/>
      <c r="E1" s="286"/>
      <c r="F1" s="286"/>
      <c r="G1" s="286"/>
      <c r="H1" s="286"/>
      <c r="I1" s="286"/>
      <c r="J1" s="286"/>
      <c r="K1" s="286"/>
      <c r="L1" s="286"/>
      <c r="M1" s="286"/>
      <c r="N1" s="286"/>
    </row>
    <row r="2" spans="1:14" ht="15.75">
      <c r="A2" s="286" t="s">
        <v>1</v>
      </c>
      <c r="B2" s="286"/>
      <c r="C2" s="286"/>
      <c r="D2" s="286"/>
      <c r="E2" s="286"/>
      <c r="F2" s="286"/>
      <c r="G2" s="286"/>
      <c r="H2" s="286"/>
      <c r="I2" s="286"/>
      <c r="J2" s="286"/>
      <c r="K2" s="286"/>
      <c r="L2" s="286"/>
      <c r="M2" s="286"/>
      <c r="N2" s="286"/>
    </row>
    <row r="4" spans="1:14" ht="15.75">
      <c r="A4" s="286" t="s">
        <v>78</v>
      </c>
      <c r="B4" s="286"/>
      <c r="C4" s="286"/>
      <c r="D4" s="286"/>
      <c r="E4" s="286"/>
      <c r="F4" s="286"/>
      <c r="G4" s="286"/>
      <c r="H4" s="286"/>
      <c r="I4" s="286"/>
      <c r="J4" s="286"/>
      <c r="K4" s="286"/>
      <c r="L4" s="286"/>
      <c r="M4" s="286"/>
      <c r="N4" s="286"/>
    </row>
    <row r="5" spans="1:14" ht="15">
      <c r="A5" s="31"/>
      <c r="B5" s="12"/>
      <c r="C5" s="12"/>
      <c r="D5" s="12"/>
      <c r="E5" s="12"/>
      <c r="F5" s="12"/>
      <c r="G5" s="12"/>
      <c r="H5" s="12"/>
      <c r="I5" s="12"/>
      <c r="J5" s="12"/>
      <c r="K5" s="12"/>
      <c r="L5" s="12"/>
      <c r="M5" s="12"/>
      <c r="N5" s="12"/>
    </row>
    <row r="6" spans="1:14" ht="15">
      <c r="A6" s="8"/>
      <c r="B6" s="9"/>
      <c r="C6" s="9"/>
      <c r="D6" s="9"/>
      <c r="E6" s="9"/>
      <c r="F6" s="9"/>
      <c r="G6" s="9"/>
      <c r="H6" s="9"/>
      <c r="I6" s="9"/>
      <c r="J6" s="9"/>
      <c r="K6" s="9"/>
      <c r="L6" s="9"/>
      <c r="M6" s="9"/>
      <c r="N6" s="9"/>
    </row>
    <row r="7" spans="1:14" ht="15">
      <c r="A7" s="9">
        <v>1</v>
      </c>
      <c r="B7" s="8" t="s">
        <v>79</v>
      </c>
      <c r="C7" s="9"/>
      <c r="D7" s="9"/>
      <c r="E7" s="9"/>
      <c r="F7" s="9"/>
      <c r="G7" s="9"/>
      <c r="H7" s="9"/>
      <c r="I7" s="9"/>
      <c r="J7" s="9"/>
      <c r="K7" s="9"/>
      <c r="L7" s="9"/>
      <c r="M7" s="9"/>
      <c r="N7" s="9"/>
    </row>
    <row r="8" spans="1:14" ht="15">
      <c r="A8" s="9"/>
      <c r="B8" s="8"/>
      <c r="C8" s="9"/>
      <c r="D8" s="9"/>
      <c r="E8" s="9"/>
      <c r="F8" s="9"/>
      <c r="G8" s="9"/>
      <c r="H8" s="9"/>
      <c r="I8" s="9"/>
      <c r="J8" s="9"/>
      <c r="K8" s="9"/>
      <c r="L8" s="9"/>
      <c r="M8" s="9"/>
      <c r="N8" s="9"/>
    </row>
    <row r="9" spans="1:14" ht="24.75" customHeight="1">
      <c r="A9" s="9"/>
      <c r="B9" s="321" t="s">
        <v>80</v>
      </c>
      <c r="C9" s="320"/>
      <c r="D9" s="320"/>
      <c r="E9" s="320"/>
      <c r="F9" s="320"/>
      <c r="G9" s="320"/>
      <c r="H9" s="320"/>
      <c r="I9" s="320"/>
      <c r="J9" s="320"/>
      <c r="K9" s="320"/>
      <c r="L9" s="320"/>
      <c r="M9" s="320"/>
      <c r="N9" s="320"/>
    </row>
    <row r="10" spans="1:14" ht="24.75" customHeight="1">
      <c r="A10" s="9"/>
      <c r="B10" s="320"/>
      <c r="C10" s="320"/>
      <c r="D10" s="320"/>
      <c r="E10" s="320"/>
      <c r="F10" s="320"/>
      <c r="G10" s="320"/>
      <c r="H10" s="320"/>
      <c r="I10" s="320"/>
      <c r="J10" s="320"/>
      <c r="K10" s="320"/>
      <c r="L10" s="320"/>
      <c r="M10" s="320"/>
      <c r="N10" s="320"/>
    </row>
    <row r="11" spans="1:14" ht="15">
      <c r="A11" s="9"/>
      <c r="B11" s="17"/>
      <c r="C11" s="17"/>
      <c r="D11" s="17"/>
      <c r="E11" s="17"/>
      <c r="F11" s="17"/>
      <c r="G11" s="17"/>
      <c r="H11" s="17"/>
      <c r="I11" s="17"/>
      <c r="J11" s="17"/>
      <c r="K11" s="17"/>
      <c r="L11" s="17"/>
      <c r="M11" s="17"/>
      <c r="N11" s="17"/>
    </row>
    <row r="12" spans="1:14" ht="24.75" customHeight="1">
      <c r="A12" s="9"/>
      <c r="B12" s="321" t="s">
        <v>122</v>
      </c>
      <c r="C12" s="320"/>
      <c r="D12" s="320"/>
      <c r="E12" s="320"/>
      <c r="F12" s="320"/>
      <c r="G12" s="320"/>
      <c r="H12" s="320"/>
      <c r="I12" s="320"/>
      <c r="J12" s="320"/>
      <c r="K12" s="320"/>
      <c r="L12" s="320"/>
      <c r="M12" s="320"/>
      <c r="N12" s="320"/>
    </row>
    <row r="13" spans="1:14" ht="24.75" customHeight="1">
      <c r="A13" s="9"/>
      <c r="B13" s="320"/>
      <c r="C13" s="320"/>
      <c r="D13" s="320"/>
      <c r="E13" s="320"/>
      <c r="F13" s="320"/>
      <c r="G13" s="320"/>
      <c r="H13" s="320"/>
      <c r="I13" s="320"/>
      <c r="J13" s="320"/>
      <c r="K13" s="320"/>
      <c r="L13" s="320"/>
      <c r="M13" s="320"/>
      <c r="N13" s="320"/>
    </row>
    <row r="14" spans="1:14" ht="15">
      <c r="A14" s="9"/>
      <c r="B14" s="35"/>
      <c r="C14" s="35"/>
      <c r="D14" s="35"/>
      <c r="E14" s="35"/>
      <c r="F14" s="35"/>
      <c r="G14" s="35"/>
      <c r="H14" s="35"/>
      <c r="I14" s="35"/>
      <c r="J14" s="35"/>
      <c r="K14" s="35"/>
      <c r="L14" s="35"/>
      <c r="M14" s="35"/>
      <c r="N14" s="35"/>
    </row>
    <row r="15" spans="1:14" ht="45" customHeight="1">
      <c r="A15" s="9"/>
      <c r="B15" s="320" t="s">
        <v>223</v>
      </c>
      <c r="C15" s="320"/>
      <c r="D15" s="320"/>
      <c r="E15" s="320"/>
      <c r="F15" s="320"/>
      <c r="G15" s="320"/>
      <c r="H15" s="320"/>
      <c r="I15" s="320"/>
      <c r="J15" s="320"/>
      <c r="K15" s="320"/>
      <c r="L15" s="320"/>
      <c r="M15" s="320"/>
      <c r="N15" s="320"/>
    </row>
    <row r="16" spans="1:14" ht="15">
      <c r="A16" s="9"/>
      <c r="B16" s="17"/>
      <c r="C16" s="17"/>
      <c r="D16" s="17"/>
      <c r="E16" s="17"/>
      <c r="F16" s="17"/>
      <c r="G16" s="17"/>
      <c r="H16" s="17"/>
      <c r="I16" s="17"/>
      <c r="J16" s="17"/>
      <c r="K16" s="17"/>
      <c r="L16" s="17"/>
      <c r="M16" s="17"/>
      <c r="N16" s="17"/>
    </row>
    <row r="17" spans="1:14" ht="15">
      <c r="A17" s="9">
        <v>2</v>
      </c>
      <c r="B17" s="36" t="s">
        <v>81</v>
      </c>
      <c r="C17" s="17"/>
      <c r="D17" s="17"/>
      <c r="E17" s="17"/>
      <c r="F17" s="17"/>
      <c r="G17" s="17"/>
      <c r="H17" s="17"/>
      <c r="I17" s="17"/>
      <c r="J17" s="17"/>
      <c r="K17" s="17"/>
      <c r="L17" s="17"/>
      <c r="M17" s="17"/>
      <c r="N17" s="17"/>
    </row>
    <row r="18" spans="1:14" ht="15">
      <c r="A18" s="9"/>
      <c r="B18" s="36"/>
      <c r="C18" s="17"/>
      <c r="D18" s="17"/>
      <c r="E18" s="17"/>
      <c r="F18" s="17"/>
      <c r="G18" s="17"/>
      <c r="H18" s="17"/>
      <c r="I18" s="17"/>
      <c r="J18" s="17"/>
      <c r="K18" s="17"/>
      <c r="L18" s="17"/>
      <c r="M18" s="17"/>
      <c r="N18" s="17"/>
    </row>
    <row r="19" spans="1:14" ht="30" customHeight="1">
      <c r="A19" s="9"/>
      <c r="B19" s="320" t="s">
        <v>219</v>
      </c>
      <c r="C19" s="320"/>
      <c r="D19" s="320"/>
      <c r="E19" s="320"/>
      <c r="F19" s="320"/>
      <c r="G19" s="320"/>
      <c r="H19" s="320"/>
      <c r="I19" s="320"/>
      <c r="J19" s="320"/>
      <c r="K19" s="320"/>
      <c r="L19" s="320"/>
      <c r="M19" s="320"/>
      <c r="N19" s="320"/>
    </row>
    <row r="20" spans="1:14" ht="15">
      <c r="A20" s="9"/>
      <c r="B20" s="17"/>
      <c r="C20" s="17"/>
      <c r="D20" s="17"/>
      <c r="E20" s="17"/>
      <c r="F20" s="17"/>
      <c r="G20" s="17"/>
      <c r="H20" s="17"/>
      <c r="I20" s="17"/>
      <c r="J20" s="17"/>
      <c r="K20" s="17"/>
      <c r="L20" s="17"/>
      <c r="M20" s="17"/>
      <c r="N20" s="17"/>
    </row>
    <row r="21" spans="1:14" ht="15">
      <c r="A21" s="9">
        <f>A17+1</f>
        <v>3</v>
      </c>
      <c r="B21" s="8" t="s">
        <v>82</v>
      </c>
      <c r="C21" s="17"/>
      <c r="D21" s="17"/>
      <c r="E21" s="17"/>
      <c r="F21" s="17"/>
      <c r="G21" s="17"/>
      <c r="H21" s="17"/>
      <c r="I21" s="17"/>
      <c r="J21" s="17"/>
      <c r="K21" s="17"/>
      <c r="L21" s="17"/>
      <c r="M21" s="17"/>
      <c r="N21" s="17"/>
    </row>
    <row r="22" spans="1:14" ht="15">
      <c r="A22" s="9"/>
      <c r="B22" s="8"/>
      <c r="C22" s="9"/>
      <c r="D22" s="9"/>
      <c r="E22" s="9"/>
      <c r="F22" s="9"/>
      <c r="G22" s="9"/>
      <c r="H22" s="9"/>
      <c r="I22" s="35"/>
      <c r="J22" s="35"/>
      <c r="K22" s="35"/>
      <c r="L22" s="35"/>
      <c r="M22" s="37"/>
      <c r="N22" s="37"/>
    </row>
    <row r="23" spans="1:14" ht="15" customHeight="1">
      <c r="A23" s="9"/>
      <c r="B23" s="273" t="s">
        <v>83</v>
      </c>
      <c r="C23" s="285"/>
      <c r="D23" s="285"/>
      <c r="E23" s="285"/>
      <c r="F23" s="285"/>
      <c r="G23" s="285"/>
      <c r="H23" s="285"/>
      <c r="I23" s="285"/>
      <c r="J23" s="285"/>
      <c r="K23" s="285"/>
      <c r="L23" s="285"/>
      <c r="M23" s="285"/>
      <c r="N23" s="285"/>
    </row>
    <row r="24" spans="1:14" ht="15">
      <c r="A24" s="9"/>
      <c r="B24" s="33"/>
      <c r="C24" s="9"/>
      <c r="D24" s="9"/>
      <c r="E24" s="9"/>
      <c r="F24" s="9"/>
      <c r="G24" s="9"/>
      <c r="H24" s="9"/>
      <c r="I24" s="9"/>
      <c r="J24" s="9"/>
      <c r="K24" s="9"/>
      <c r="L24" s="9"/>
      <c r="M24" s="38"/>
      <c r="N24" s="38"/>
    </row>
    <row r="25" spans="1:14" ht="15">
      <c r="A25" s="9">
        <f>A21+1</f>
        <v>4</v>
      </c>
      <c r="B25" s="34" t="s">
        <v>170</v>
      </c>
      <c r="C25" s="9"/>
      <c r="D25" s="9"/>
      <c r="E25" s="9"/>
      <c r="F25" s="9"/>
      <c r="G25" s="9"/>
      <c r="H25" s="9"/>
      <c r="I25" s="9"/>
      <c r="J25" s="9"/>
      <c r="K25" s="9"/>
      <c r="L25" s="9"/>
      <c r="M25" s="38"/>
      <c r="N25" s="38"/>
    </row>
    <row r="26" spans="1:14" ht="15">
      <c r="A26" s="9"/>
      <c r="B26" s="33"/>
      <c r="C26" s="9"/>
      <c r="D26" s="9"/>
      <c r="E26" s="9"/>
      <c r="F26" s="9"/>
      <c r="G26" s="9"/>
      <c r="H26" s="9"/>
      <c r="I26" s="9"/>
      <c r="J26" s="9"/>
      <c r="K26" s="9"/>
      <c r="L26" s="9"/>
      <c r="M26" s="38"/>
      <c r="N26" s="38"/>
    </row>
    <row r="27" spans="1:14" ht="30" customHeight="1">
      <c r="A27" s="9"/>
      <c r="B27" s="306" t="s">
        <v>254</v>
      </c>
      <c r="C27" s="320"/>
      <c r="D27" s="320"/>
      <c r="E27" s="320"/>
      <c r="F27" s="320"/>
      <c r="G27" s="320"/>
      <c r="H27" s="320"/>
      <c r="I27" s="320"/>
      <c r="J27" s="320"/>
      <c r="K27" s="320"/>
      <c r="L27" s="320"/>
      <c r="M27" s="320"/>
      <c r="N27" s="320"/>
    </row>
    <row r="28" spans="1:14" ht="15">
      <c r="A28" s="9"/>
      <c r="B28" s="35"/>
      <c r="C28" s="35"/>
      <c r="D28" s="35"/>
      <c r="E28" s="35"/>
      <c r="F28" s="35"/>
      <c r="G28" s="35"/>
      <c r="H28" s="35"/>
      <c r="I28" s="35"/>
      <c r="J28" s="35"/>
      <c r="K28" s="35"/>
      <c r="L28" s="35"/>
      <c r="M28" s="35"/>
      <c r="N28" s="35"/>
    </row>
    <row r="29" spans="1:14" ht="15">
      <c r="A29" s="9">
        <f>A25+1</f>
        <v>5</v>
      </c>
      <c r="B29" s="36" t="s">
        <v>171</v>
      </c>
      <c r="C29" s="35"/>
      <c r="D29" s="35"/>
      <c r="E29" s="35"/>
      <c r="F29" s="35"/>
      <c r="G29" s="35"/>
      <c r="H29" s="35"/>
      <c r="I29" s="35"/>
      <c r="J29" s="35"/>
      <c r="K29" s="35"/>
      <c r="L29" s="35"/>
      <c r="M29" s="35"/>
      <c r="N29" s="35"/>
    </row>
    <row r="30" spans="1:14" ht="15">
      <c r="A30" s="9"/>
      <c r="B30" s="36"/>
      <c r="C30" s="35"/>
      <c r="D30" s="35"/>
      <c r="E30" s="35"/>
      <c r="F30" s="35"/>
      <c r="G30" s="35"/>
      <c r="H30" s="35"/>
      <c r="I30" s="35"/>
      <c r="J30" s="35"/>
      <c r="K30" s="35"/>
      <c r="L30" s="35"/>
      <c r="M30" s="35"/>
      <c r="N30" s="35"/>
    </row>
    <row r="31" spans="1:14" ht="19.5" customHeight="1">
      <c r="A31" s="9"/>
      <c r="B31" s="321" t="s">
        <v>260</v>
      </c>
      <c r="C31" s="321"/>
      <c r="D31" s="321"/>
      <c r="E31" s="321"/>
      <c r="F31" s="321"/>
      <c r="G31" s="321"/>
      <c r="H31" s="321"/>
      <c r="I31" s="321"/>
      <c r="J31" s="321"/>
      <c r="K31" s="321"/>
      <c r="L31" s="321"/>
      <c r="M31" s="321"/>
      <c r="N31" s="321"/>
    </row>
    <row r="32" spans="1:14" ht="19.5" customHeight="1">
      <c r="A32" s="9"/>
      <c r="B32" s="321"/>
      <c r="C32" s="321"/>
      <c r="D32" s="321"/>
      <c r="E32" s="321"/>
      <c r="F32" s="321"/>
      <c r="G32" s="321"/>
      <c r="H32" s="321"/>
      <c r="I32" s="321"/>
      <c r="J32" s="321"/>
      <c r="K32" s="321"/>
      <c r="L32" s="321"/>
      <c r="M32" s="321"/>
      <c r="N32" s="321"/>
    </row>
    <row r="33" spans="1:14" ht="19.5" customHeight="1">
      <c r="A33" s="9"/>
      <c r="B33" s="321"/>
      <c r="C33" s="321"/>
      <c r="D33" s="321"/>
      <c r="E33" s="321"/>
      <c r="F33" s="321"/>
      <c r="G33" s="321"/>
      <c r="H33" s="321"/>
      <c r="I33" s="321"/>
      <c r="J33" s="321"/>
      <c r="K33" s="321"/>
      <c r="L33" s="321"/>
      <c r="M33" s="321"/>
      <c r="N33" s="321"/>
    </row>
    <row r="34" spans="1:14" ht="9.75" customHeight="1">
      <c r="A34" s="9"/>
      <c r="B34" s="208"/>
      <c r="C34" s="208"/>
      <c r="D34" s="208"/>
      <c r="E34" s="208"/>
      <c r="F34" s="208"/>
      <c r="G34" s="208"/>
      <c r="H34" s="208"/>
      <c r="I34" s="208"/>
      <c r="J34" s="208"/>
      <c r="K34" s="208"/>
      <c r="L34" s="208"/>
      <c r="M34" s="208"/>
      <c r="N34" s="208"/>
    </row>
    <row r="35" spans="1:14" ht="15">
      <c r="A35" s="9">
        <v>6</v>
      </c>
      <c r="B35" s="34" t="s">
        <v>84</v>
      </c>
      <c r="C35" s="9"/>
      <c r="D35" s="9"/>
      <c r="E35" s="9"/>
      <c r="F35" s="9"/>
      <c r="G35" s="9"/>
      <c r="H35" s="9"/>
      <c r="I35" s="9"/>
      <c r="J35" s="9"/>
      <c r="K35" s="9"/>
      <c r="L35" s="9"/>
      <c r="M35" s="38"/>
      <c r="N35" s="38"/>
    </row>
    <row r="36" spans="1:14" ht="15">
      <c r="A36" s="9"/>
      <c r="B36" s="33"/>
      <c r="C36" s="9"/>
      <c r="D36" s="9"/>
      <c r="E36" s="9"/>
      <c r="F36" s="9"/>
      <c r="G36" s="9"/>
      <c r="H36" s="9"/>
      <c r="I36" s="9"/>
      <c r="J36" s="9"/>
      <c r="K36" s="9"/>
      <c r="L36" s="9"/>
      <c r="M36" s="38"/>
      <c r="N36" s="38"/>
    </row>
    <row r="37" spans="1:14" ht="15" customHeight="1">
      <c r="A37" s="9"/>
      <c r="B37" s="306" t="s">
        <v>205</v>
      </c>
      <c r="C37" s="320"/>
      <c r="D37" s="320"/>
      <c r="E37" s="320"/>
      <c r="F37" s="320"/>
      <c r="G37" s="320"/>
      <c r="H37" s="320"/>
      <c r="I37" s="320"/>
      <c r="J37" s="320"/>
      <c r="K37" s="320"/>
      <c r="L37" s="320"/>
      <c r="M37" s="320"/>
      <c r="N37" s="320"/>
    </row>
    <row r="38" spans="1:14" ht="15">
      <c r="A38" s="9"/>
      <c r="B38" s="320"/>
      <c r="C38" s="320"/>
      <c r="D38" s="320"/>
      <c r="E38" s="320"/>
      <c r="F38" s="320"/>
      <c r="G38" s="320"/>
      <c r="H38" s="320"/>
      <c r="I38" s="320"/>
      <c r="J38" s="320"/>
      <c r="K38" s="320"/>
      <c r="L38" s="320"/>
      <c r="M38" s="320"/>
      <c r="N38" s="320"/>
    </row>
    <row r="39" spans="1:14" ht="15">
      <c r="A39" s="9"/>
      <c r="B39" s="35"/>
      <c r="C39" s="35"/>
      <c r="D39" s="35"/>
      <c r="E39" s="35"/>
      <c r="F39" s="35"/>
      <c r="G39" s="35"/>
      <c r="H39" s="35"/>
      <c r="I39" s="35"/>
      <c r="J39" s="35"/>
      <c r="K39" s="35"/>
      <c r="L39" s="35"/>
      <c r="M39" s="35"/>
      <c r="N39" s="35"/>
    </row>
    <row r="40" spans="1:14" ht="15">
      <c r="A40" s="9">
        <v>7</v>
      </c>
      <c r="B40" s="8" t="s">
        <v>85</v>
      </c>
      <c r="C40" s="17"/>
      <c r="D40" s="17"/>
      <c r="E40" s="17"/>
      <c r="F40" s="17"/>
      <c r="G40" s="17"/>
      <c r="H40" s="17"/>
      <c r="I40" s="17"/>
      <c r="J40" s="17"/>
      <c r="K40" s="17"/>
      <c r="L40" s="17"/>
      <c r="M40" s="17"/>
      <c r="N40" s="17"/>
    </row>
    <row r="41" spans="1:14" ht="15">
      <c r="A41" s="9"/>
      <c r="B41" s="8"/>
      <c r="C41" s="17"/>
      <c r="D41" s="17"/>
      <c r="E41" s="17"/>
      <c r="F41" s="17"/>
      <c r="G41" s="17"/>
      <c r="H41" s="17"/>
      <c r="I41" s="17"/>
      <c r="J41" s="17"/>
      <c r="K41" s="17"/>
      <c r="L41" s="17"/>
      <c r="M41" s="17"/>
      <c r="N41" s="17"/>
    </row>
    <row r="42" spans="1:14" ht="15">
      <c r="A42" s="9"/>
      <c r="B42" s="320" t="s">
        <v>220</v>
      </c>
      <c r="C42" s="320"/>
      <c r="D42" s="320"/>
      <c r="E42" s="320"/>
      <c r="F42" s="320"/>
      <c r="G42" s="320"/>
      <c r="H42" s="320"/>
      <c r="I42" s="320"/>
      <c r="J42" s="320"/>
      <c r="K42" s="320"/>
      <c r="L42" s="320"/>
      <c r="M42" s="320"/>
      <c r="N42" s="320"/>
    </row>
    <row r="43" spans="1:14" ht="15">
      <c r="A43" s="9"/>
      <c r="B43" s="320"/>
      <c r="C43" s="320"/>
      <c r="D43" s="320"/>
      <c r="E43" s="320"/>
      <c r="F43" s="320"/>
      <c r="G43" s="320"/>
      <c r="H43" s="320"/>
      <c r="I43" s="320"/>
      <c r="J43" s="320"/>
      <c r="K43" s="320"/>
      <c r="L43" s="320"/>
      <c r="M43" s="320"/>
      <c r="N43" s="320"/>
    </row>
    <row r="44" spans="1:14" ht="15">
      <c r="A44" s="9"/>
      <c r="B44" s="320"/>
      <c r="C44" s="320"/>
      <c r="D44" s="320"/>
      <c r="E44" s="320"/>
      <c r="F44" s="320"/>
      <c r="G44" s="320"/>
      <c r="H44" s="320"/>
      <c r="I44" s="320"/>
      <c r="J44" s="320"/>
      <c r="K44" s="320"/>
      <c r="L44" s="320"/>
      <c r="M44" s="320"/>
      <c r="N44" s="320"/>
    </row>
    <row r="45" spans="1:14" ht="15">
      <c r="A45" s="9"/>
      <c r="B45" s="33"/>
      <c r="C45" s="9"/>
      <c r="D45" s="9"/>
      <c r="E45" s="9"/>
      <c r="F45" s="9"/>
      <c r="G45" s="9"/>
      <c r="H45" s="9"/>
      <c r="I45" s="9"/>
      <c r="J45" s="9"/>
      <c r="K45" s="9"/>
      <c r="L45" s="9"/>
      <c r="M45" s="38"/>
      <c r="N45" s="38"/>
    </row>
    <row r="46" spans="1:14" ht="15">
      <c r="A46" s="9">
        <v>8</v>
      </c>
      <c r="B46" s="34" t="s">
        <v>86</v>
      </c>
      <c r="C46" s="9"/>
      <c r="D46" s="9"/>
      <c r="E46" s="9"/>
      <c r="F46" s="9"/>
      <c r="G46" s="9"/>
      <c r="H46" s="9"/>
      <c r="I46" s="9"/>
      <c r="J46" s="9"/>
      <c r="K46" s="9"/>
      <c r="L46" s="9"/>
      <c r="M46" s="9"/>
      <c r="N46" s="38"/>
    </row>
    <row r="47" spans="1:14" ht="15">
      <c r="A47" s="9"/>
      <c r="B47" s="33"/>
      <c r="C47" s="9"/>
      <c r="D47" s="9"/>
      <c r="E47" s="9"/>
      <c r="F47" s="9"/>
      <c r="G47" s="9"/>
      <c r="H47" s="9"/>
      <c r="I47" s="9"/>
      <c r="J47" s="9"/>
      <c r="K47" s="9"/>
      <c r="L47" s="9"/>
      <c r="M47" s="9"/>
      <c r="N47" s="38"/>
    </row>
    <row r="48" spans="1:14" ht="30" customHeight="1">
      <c r="A48" s="9"/>
      <c r="B48" s="318" t="s">
        <v>246</v>
      </c>
      <c r="C48" s="319"/>
      <c r="D48" s="319"/>
      <c r="E48" s="319"/>
      <c r="F48" s="319"/>
      <c r="G48" s="319"/>
      <c r="H48" s="319"/>
      <c r="I48" s="319"/>
      <c r="J48" s="319"/>
      <c r="K48" s="319"/>
      <c r="L48" s="319"/>
      <c r="M48" s="319"/>
      <c r="N48" s="319"/>
    </row>
    <row r="49" spans="1:14" ht="15">
      <c r="A49" s="9"/>
      <c r="B49" s="33"/>
      <c r="C49" s="9"/>
      <c r="D49" s="9"/>
      <c r="E49" s="9"/>
      <c r="F49" s="9"/>
      <c r="G49" s="9"/>
      <c r="H49" s="9"/>
      <c r="I49" s="9"/>
      <c r="J49" s="9"/>
      <c r="K49" s="9"/>
      <c r="L49" s="9"/>
      <c r="M49" s="9"/>
      <c r="N49" s="38"/>
    </row>
    <row r="50" spans="1:14" ht="15">
      <c r="A50" s="9"/>
      <c r="B50" s="39" t="s">
        <v>87</v>
      </c>
      <c r="C50" s="9"/>
      <c r="D50" s="9"/>
      <c r="E50" s="9"/>
      <c r="F50" s="9"/>
      <c r="G50" s="9"/>
      <c r="H50" s="9"/>
      <c r="I50" s="9"/>
      <c r="J50" s="9"/>
      <c r="K50" s="9"/>
      <c r="L50" s="9"/>
      <c r="M50" s="9"/>
      <c r="N50" s="38"/>
    </row>
    <row r="51" spans="1:16" s="53" customFormat="1" ht="15">
      <c r="A51" s="52"/>
      <c r="B51" s="111"/>
      <c r="C51" s="52"/>
      <c r="D51" s="52"/>
      <c r="E51" s="52"/>
      <c r="F51" s="52"/>
      <c r="G51" s="52"/>
      <c r="H51" s="52"/>
      <c r="I51" s="52"/>
      <c r="J51" s="52"/>
      <c r="K51" s="112"/>
      <c r="L51" s="112" t="s">
        <v>88</v>
      </c>
      <c r="M51" s="112" t="s">
        <v>89</v>
      </c>
      <c r="P51" s="112"/>
    </row>
    <row r="52" spans="1:16" s="53" customFormat="1" ht="15">
      <c r="A52" s="52"/>
      <c r="B52" s="111"/>
      <c r="C52" s="52"/>
      <c r="D52" s="52"/>
      <c r="E52" s="52"/>
      <c r="F52" s="52"/>
      <c r="G52" s="52"/>
      <c r="H52" s="52"/>
      <c r="I52" s="52"/>
      <c r="J52" s="52"/>
      <c r="K52" s="112" t="s">
        <v>90</v>
      </c>
      <c r="L52" s="112" t="s">
        <v>91</v>
      </c>
      <c r="M52" s="112" t="s">
        <v>92</v>
      </c>
      <c r="P52" s="112"/>
    </row>
    <row r="53" spans="1:16" s="53" customFormat="1" ht="15">
      <c r="A53" s="52"/>
      <c r="B53" s="111"/>
      <c r="C53" s="52"/>
      <c r="D53" s="52"/>
      <c r="E53" s="52"/>
      <c r="F53" s="52"/>
      <c r="G53" s="52"/>
      <c r="H53" s="52"/>
      <c r="I53" s="52"/>
      <c r="J53" s="52"/>
      <c r="K53" s="114" t="s">
        <v>6</v>
      </c>
      <c r="L53" s="114" t="s">
        <v>6</v>
      </c>
      <c r="M53" s="114" t="s">
        <v>6</v>
      </c>
      <c r="P53" s="114"/>
    </row>
    <row r="54" spans="1:21" s="53" customFormat="1" ht="15">
      <c r="A54" s="52"/>
      <c r="B54" s="111"/>
      <c r="C54" s="52"/>
      <c r="D54" s="52"/>
      <c r="E54" s="52"/>
      <c r="F54" s="52"/>
      <c r="G54" s="52"/>
      <c r="H54" s="52"/>
      <c r="I54" s="52"/>
      <c r="J54" s="52"/>
      <c r="K54" s="206"/>
      <c r="L54" s="206"/>
      <c r="M54" s="206"/>
      <c r="N54" s="153"/>
      <c r="P54" s="46"/>
      <c r="Q54" s="46"/>
      <c r="R54" s="46"/>
      <c r="S54" s="46"/>
      <c r="T54" s="46"/>
      <c r="U54" s="46"/>
    </row>
    <row r="55" spans="1:21" s="53" customFormat="1" ht="15">
      <c r="A55" s="52"/>
      <c r="B55" s="111" t="s">
        <v>172</v>
      </c>
      <c r="C55" s="52"/>
      <c r="D55" s="52"/>
      <c r="E55" s="52"/>
      <c r="F55" s="52"/>
      <c r="G55" s="52"/>
      <c r="H55" s="52"/>
      <c r="I55" s="52"/>
      <c r="J55" s="52"/>
      <c r="K55" s="84">
        <f>1286+427+1672+1329+722+160+769+4935</f>
        <v>11300</v>
      </c>
      <c r="L55" s="84">
        <f>321+12+543+383+225-187-78-13-120-187</f>
        <v>899</v>
      </c>
      <c r="M55" s="153">
        <f>5830+861-131+280-55-114+868+2596-6-472-32+376+1949-3-603-29+285+1202-25-422+236+378+132+1222+493+4228-24</f>
        <v>19020</v>
      </c>
      <c r="O55" s="113"/>
      <c r="P55" s="153"/>
      <c r="Q55" s="167"/>
      <c r="R55" s="170"/>
      <c r="S55" s="142"/>
      <c r="T55" s="142"/>
      <c r="U55" s="142"/>
    </row>
    <row r="56" spans="1:20" s="53" customFormat="1" ht="15">
      <c r="A56" s="52"/>
      <c r="B56" s="111" t="s">
        <v>173</v>
      </c>
      <c r="C56" s="52"/>
      <c r="D56" s="52"/>
      <c r="E56" s="52"/>
      <c r="F56" s="52"/>
      <c r="G56" s="52"/>
      <c r="H56" s="52"/>
      <c r="I56" s="52"/>
      <c r="J56" s="52"/>
      <c r="K56" s="84">
        <f>900+3588</f>
        <v>4488</v>
      </c>
      <c r="L56" s="84">
        <f>-163+496</f>
        <v>333</v>
      </c>
      <c r="M56" s="153">
        <f>2378+3763-741+2314+2551+20-92</f>
        <v>10193</v>
      </c>
      <c r="O56" s="113"/>
      <c r="P56" s="153"/>
      <c r="Q56" s="168"/>
      <c r="R56" s="170"/>
      <c r="S56" s="127"/>
      <c r="T56" s="127"/>
    </row>
    <row r="57" spans="1:21" s="53" customFormat="1" ht="15">
      <c r="A57" s="52"/>
      <c r="B57" s="111" t="s">
        <v>174</v>
      </c>
      <c r="C57" s="52"/>
      <c r="D57" s="52"/>
      <c r="E57" s="52"/>
      <c r="F57" s="52"/>
      <c r="G57" s="52"/>
      <c r="H57" s="52"/>
      <c r="I57" s="52"/>
      <c r="J57" s="52"/>
      <c r="K57" s="153">
        <f>792</f>
        <v>792</v>
      </c>
      <c r="L57" s="153">
        <f>-70-28</f>
        <v>-98</v>
      </c>
      <c r="M57" s="153">
        <f>70+5524-4776+88+2012+5489</f>
        <v>8407</v>
      </c>
      <c r="O57" s="113"/>
      <c r="P57" s="153"/>
      <c r="R57" s="170"/>
      <c r="S57" s="139"/>
      <c r="T57" s="139"/>
      <c r="U57" s="97"/>
    </row>
    <row r="58" spans="1:18" s="53" customFormat="1" ht="15">
      <c r="A58" s="52"/>
      <c r="B58" s="111"/>
      <c r="C58" s="52"/>
      <c r="D58" s="52"/>
      <c r="E58" s="52"/>
      <c r="F58" s="52"/>
      <c r="G58" s="52"/>
      <c r="H58" s="52"/>
      <c r="I58" s="52"/>
      <c r="J58" s="52"/>
      <c r="K58" s="84"/>
      <c r="L58" s="84"/>
      <c r="M58" s="153"/>
      <c r="P58" s="153"/>
      <c r="Q58" s="169"/>
      <c r="R58" s="170"/>
    </row>
    <row r="59" spans="1:17" s="53" customFormat="1" ht="15">
      <c r="A59" s="52"/>
      <c r="B59" s="111" t="s">
        <v>93</v>
      </c>
      <c r="C59" s="52"/>
      <c r="D59" s="52"/>
      <c r="E59" s="52"/>
      <c r="F59" s="52"/>
      <c r="G59" s="52"/>
      <c r="H59" s="52"/>
      <c r="I59" s="52"/>
      <c r="J59" s="52"/>
      <c r="K59" s="84">
        <v>-2030</v>
      </c>
      <c r="L59" s="84">
        <v>0</v>
      </c>
      <c r="M59" s="153">
        <v>0</v>
      </c>
      <c r="P59" s="153"/>
      <c r="Q59" s="169"/>
    </row>
    <row r="60" spans="1:16" s="53" customFormat="1" ht="15">
      <c r="A60" s="52"/>
      <c r="B60" s="111"/>
      <c r="C60" s="52"/>
      <c r="D60" s="52"/>
      <c r="E60" s="52"/>
      <c r="F60" s="52"/>
      <c r="G60" s="52"/>
      <c r="H60" s="52"/>
      <c r="I60" s="52"/>
      <c r="J60" s="52"/>
      <c r="K60" s="84"/>
      <c r="L60" s="84"/>
      <c r="M60" s="153"/>
      <c r="P60" s="153"/>
    </row>
    <row r="61" spans="1:18" s="53" customFormat="1" ht="15.75" thickBot="1">
      <c r="A61" s="52"/>
      <c r="B61" s="111"/>
      <c r="C61" s="52"/>
      <c r="D61" s="52"/>
      <c r="E61" s="52"/>
      <c r="F61" s="52"/>
      <c r="G61" s="52"/>
      <c r="H61" s="52"/>
      <c r="I61" s="52"/>
      <c r="J61" s="52"/>
      <c r="K61" s="107">
        <f>SUM(K55:K59)</f>
        <v>14550</v>
      </c>
      <c r="L61" s="107">
        <f>SUM(L55:L59)</f>
        <v>1134</v>
      </c>
      <c r="M61" s="154">
        <f>SUM(M55:M60)</f>
        <v>37620</v>
      </c>
      <c r="O61" s="222"/>
      <c r="P61" s="138"/>
      <c r="R61" s="170"/>
    </row>
    <row r="62" spans="1:15" s="53" customFormat="1" ht="15.75" thickTop="1">
      <c r="A62" s="52"/>
      <c r="B62" s="111" t="s">
        <v>145</v>
      </c>
      <c r="C62" s="52"/>
      <c r="D62" s="52"/>
      <c r="E62" s="52"/>
      <c r="F62" s="52"/>
      <c r="G62" s="52"/>
      <c r="H62" s="52"/>
      <c r="I62" s="52"/>
      <c r="J62" s="52"/>
      <c r="K62" s="212"/>
      <c r="L62" s="76"/>
      <c r="M62" s="213"/>
      <c r="O62" s="137"/>
    </row>
    <row r="63" spans="1:13" ht="15">
      <c r="A63" s="9"/>
      <c r="B63" s="33"/>
      <c r="C63" s="9"/>
      <c r="D63" s="9"/>
      <c r="E63" s="9"/>
      <c r="F63" s="9"/>
      <c r="G63" s="9"/>
      <c r="H63" s="9"/>
      <c r="I63" s="9"/>
      <c r="J63" s="9"/>
      <c r="K63" s="9"/>
      <c r="L63" s="9"/>
      <c r="M63" s="151"/>
    </row>
    <row r="64" spans="1:13" ht="15">
      <c r="A64" s="9">
        <v>9</v>
      </c>
      <c r="B64" s="34" t="s">
        <v>94</v>
      </c>
      <c r="C64" s="9"/>
      <c r="D64" s="9"/>
      <c r="E64" s="9"/>
      <c r="F64" s="9"/>
      <c r="G64" s="9"/>
      <c r="H64" s="9"/>
      <c r="I64" s="9"/>
      <c r="J64" s="9"/>
      <c r="K64" s="9"/>
      <c r="L64" s="9"/>
      <c r="M64" s="32"/>
    </row>
    <row r="65" spans="1:13" ht="9.75" customHeight="1">
      <c r="A65" s="9"/>
      <c r="B65" s="34"/>
      <c r="C65" s="9"/>
      <c r="D65" s="9"/>
      <c r="E65" s="9"/>
      <c r="F65" s="9"/>
      <c r="G65" s="9"/>
      <c r="H65" s="9"/>
      <c r="I65" s="9"/>
      <c r="J65" s="9"/>
      <c r="K65" s="9"/>
      <c r="L65" s="9"/>
      <c r="M65" s="32"/>
    </row>
    <row r="66" spans="1:14" ht="30" customHeight="1">
      <c r="A66" s="9"/>
      <c r="B66" s="320" t="s">
        <v>221</v>
      </c>
      <c r="C66" s="320"/>
      <c r="D66" s="320"/>
      <c r="E66" s="320"/>
      <c r="F66" s="320"/>
      <c r="G66" s="320"/>
      <c r="H66" s="320"/>
      <c r="I66" s="320"/>
      <c r="J66" s="320"/>
      <c r="K66" s="320"/>
      <c r="L66" s="320"/>
      <c r="M66" s="320"/>
      <c r="N66" s="320"/>
    </row>
    <row r="67" spans="1:13" ht="15">
      <c r="A67" s="9"/>
      <c r="B67" s="33"/>
      <c r="C67" s="9"/>
      <c r="D67" s="9"/>
      <c r="E67" s="9"/>
      <c r="F67" s="9"/>
      <c r="G67" s="9"/>
      <c r="H67" s="9"/>
      <c r="I67" s="9"/>
      <c r="J67" s="9"/>
      <c r="K67" s="9"/>
      <c r="L67" s="9"/>
      <c r="M67" s="9"/>
    </row>
    <row r="68" spans="1:14" s="205" customFormat="1" ht="15">
      <c r="A68" s="9">
        <v>10</v>
      </c>
      <c r="B68" s="36" t="s">
        <v>95</v>
      </c>
      <c r="C68" s="17"/>
      <c r="D68" s="17"/>
      <c r="E68" s="17"/>
      <c r="F68" s="17"/>
      <c r="G68" s="17"/>
      <c r="H68" s="17"/>
      <c r="I68" s="17"/>
      <c r="J68" s="17"/>
      <c r="K68" s="17"/>
      <c r="L68" s="17"/>
      <c r="M68" s="17"/>
      <c r="N68" s="172"/>
    </row>
    <row r="69" spans="1:14" s="205" customFormat="1" ht="15">
      <c r="A69" s="9"/>
      <c r="B69" s="320" t="s">
        <v>235</v>
      </c>
      <c r="C69" s="320"/>
      <c r="D69" s="320"/>
      <c r="E69" s="320"/>
      <c r="F69" s="320"/>
      <c r="G69" s="320"/>
      <c r="H69" s="320"/>
      <c r="I69" s="320"/>
      <c r="J69" s="320"/>
      <c r="K69" s="320"/>
      <c r="L69" s="320"/>
      <c r="M69" s="320"/>
      <c r="N69" s="320"/>
    </row>
    <row r="70" spans="1:14" s="205" customFormat="1" ht="15">
      <c r="A70" s="9"/>
      <c r="B70" s="320"/>
      <c r="C70" s="320"/>
      <c r="D70" s="320"/>
      <c r="E70" s="320"/>
      <c r="F70" s="320"/>
      <c r="G70" s="320"/>
      <c r="H70" s="320"/>
      <c r="I70" s="320"/>
      <c r="J70" s="320"/>
      <c r="K70" s="320"/>
      <c r="L70" s="320"/>
      <c r="M70" s="320"/>
      <c r="N70" s="320"/>
    </row>
    <row r="71" spans="1:14" s="205" customFormat="1" ht="16.5" customHeight="1">
      <c r="A71" s="33"/>
      <c r="B71" s="35"/>
      <c r="C71" s="35"/>
      <c r="D71" s="35"/>
      <c r="E71" s="35"/>
      <c r="F71" s="35"/>
      <c r="G71" s="35"/>
      <c r="H71" s="35"/>
      <c r="I71" s="35"/>
      <c r="J71" s="35"/>
      <c r="K71" s="35"/>
      <c r="L71" s="35"/>
      <c r="M71" s="35"/>
      <c r="N71" s="35"/>
    </row>
    <row r="72" spans="1:14" ht="15" customHeight="1">
      <c r="A72" s="9">
        <f>A68+1</f>
        <v>11</v>
      </c>
      <c r="B72" s="8" t="s">
        <v>96</v>
      </c>
      <c r="C72" s="9"/>
      <c r="D72" s="9"/>
      <c r="E72" s="9"/>
      <c r="F72" s="9"/>
      <c r="G72" s="9"/>
      <c r="H72" s="9"/>
      <c r="I72" s="9"/>
      <c r="J72" s="9"/>
      <c r="K72" s="9"/>
      <c r="L72" s="9"/>
      <c r="M72" s="9"/>
      <c r="N72" s="9"/>
    </row>
    <row r="73" spans="1:14" ht="15">
      <c r="A73" s="9"/>
      <c r="B73" s="8"/>
      <c r="C73" s="9"/>
      <c r="D73" s="9"/>
      <c r="E73" s="9"/>
      <c r="F73" s="9"/>
      <c r="G73" s="9"/>
      <c r="H73" s="9"/>
      <c r="I73" s="9"/>
      <c r="J73" s="9"/>
      <c r="K73" s="9"/>
      <c r="L73" s="9"/>
      <c r="M73" s="9"/>
      <c r="N73" s="9"/>
    </row>
    <row r="74" spans="1:14" ht="23.25" customHeight="1">
      <c r="A74" s="9"/>
      <c r="B74" s="306" t="s">
        <v>247</v>
      </c>
      <c r="C74" s="306"/>
      <c r="D74" s="306"/>
      <c r="E74" s="306"/>
      <c r="F74" s="306"/>
      <c r="G74" s="306"/>
      <c r="H74" s="306"/>
      <c r="I74" s="306"/>
      <c r="J74" s="306"/>
      <c r="K74" s="306"/>
      <c r="L74" s="306"/>
      <c r="M74" s="306"/>
      <c r="N74" s="306"/>
    </row>
    <row r="75" spans="1:14" ht="15">
      <c r="A75" s="9"/>
      <c r="B75" s="42"/>
      <c r="C75" s="42"/>
      <c r="D75" s="42"/>
      <c r="E75" s="42"/>
      <c r="F75" s="42"/>
      <c r="G75" s="42"/>
      <c r="H75" s="42"/>
      <c r="I75" s="42"/>
      <c r="J75" s="42"/>
      <c r="K75" s="42"/>
      <c r="L75" s="42"/>
      <c r="M75" s="42"/>
      <c r="N75" s="42"/>
    </row>
    <row r="76" spans="1:14" ht="15" customHeight="1">
      <c r="A76" s="9">
        <f>A72+1</f>
        <v>12</v>
      </c>
      <c r="B76" s="8" t="s">
        <v>97</v>
      </c>
      <c r="C76" s="9"/>
      <c r="D76" s="9"/>
      <c r="E76" s="9"/>
      <c r="F76" s="9"/>
      <c r="G76" s="9"/>
      <c r="H76" s="9"/>
      <c r="I76" s="9"/>
      <c r="J76" s="9"/>
      <c r="K76" s="9"/>
      <c r="L76" s="9"/>
      <c r="M76" s="40"/>
      <c r="N76" s="9"/>
    </row>
    <row r="77" spans="1:14" ht="15" customHeight="1">
      <c r="A77" s="9"/>
      <c r="B77" s="8"/>
      <c r="C77" s="9"/>
      <c r="D77" s="9"/>
      <c r="E77" s="9"/>
      <c r="F77" s="9"/>
      <c r="G77" s="9"/>
      <c r="H77" s="9"/>
      <c r="I77" s="9"/>
      <c r="J77" s="9"/>
      <c r="K77" s="9"/>
      <c r="L77" s="9"/>
      <c r="M77" s="40"/>
      <c r="N77" s="9"/>
    </row>
    <row r="78" spans="1:14" ht="19.5" customHeight="1">
      <c r="A78" s="9"/>
      <c r="B78" s="320" t="s">
        <v>203</v>
      </c>
      <c r="C78" s="320"/>
      <c r="D78" s="320"/>
      <c r="E78" s="320"/>
      <c r="F78" s="320"/>
      <c r="G78" s="320"/>
      <c r="H78" s="320"/>
      <c r="I78" s="320"/>
      <c r="J78" s="320"/>
      <c r="K78" s="320"/>
      <c r="L78" s="320"/>
      <c r="M78" s="320"/>
      <c r="N78" s="320"/>
    </row>
    <row r="79" spans="1:14" ht="19.5" customHeight="1">
      <c r="A79" s="9"/>
      <c r="B79" s="35"/>
      <c r="C79" s="35"/>
      <c r="D79" s="35"/>
      <c r="E79" s="35"/>
      <c r="F79" s="35"/>
      <c r="G79" s="35"/>
      <c r="H79" s="35"/>
      <c r="I79" s="35"/>
      <c r="J79" s="35"/>
      <c r="K79" s="35"/>
      <c r="L79" s="35"/>
      <c r="M79" s="35"/>
      <c r="N79" s="35"/>
    </row>
    <row r="80" spans="1:14" ht="19.5" customHeight="1">
      <c r="A80" s="9"/>
      <c r="B80" s="35"/>
      <c r="C80" s="35"/>
      <c r="D80" s="35"/>
      <c r="E80" s="35"/>
      <c r="F80" s="35"/>
      <c r="G80" s="35"/>
      <c r="H80" s="35"/>
      <c r="I80" s="35"/>
      <c r="J80" s="35"/>
      <c r="K80" s="209" t="s">
        <v>237</v>
      </c>
      <c r="L80" s="209" t="s">
        <v>183</v>
      </c>
      <c r="M80" s="209" t="s">
        <v>200</v>
      </c>
      <c r="N80" s="35"/>
    </row>
    <row r="81" spans="1:14" ht="13.5" customHeight="1">
      <c r="A81" s="9"/>
      <c r="B81" s="9"/>
      <c r="C81" s="9"/>
      <c r="D81" s="9"/>
      <c r="E81" s="9"/>
      <c r="F81" s="9"/>
      <c r="G81" s="9"/>
      <c r="H81" s="9"/>
      <c r="I81" s="9"/>
      <c r="J81" s="9"/>
      <c r="K81" s="20" t="s">
        <v>190</v>
      </c>
      <c r="L81" s="20" t="s">
        <v>6</v>
      </c>
      <c r="M81" s="20" t="s">
        <v>190</v>
      </c>
      <c r="N81" s="9"/>
    </row>
    <row r="82" spans="1:14" ht="13.5" customHeight="1">
      <c r="A82" s="9"/>
      <c r="B82" s="9"/>
      <c r="C82" s="9"/>
      <c r="D82" s="9"/>
      <c r="E82" s="9"/>
      <c r="F82" s="9"/>
      <c r="G82" s="9"/>
      <c r="H82" s="9"/>
      <c r="I82" s="9"/>
      <c r="J82" s="9"/>
      <c r="K82" s="20"/>
      <c r="L82" s="9"/>
      <c r="M82" s="20"/>
      <c r="N82" s="9"/>
    </row>
    <row r="83" spans="2:14" ht="13.5" customHeight="1">
      <c r="B83" s="9" t="s">
        <v>198</v>
      </c>
      <c r="C83" s="9"/>
      <c r="D83" s="9"/>
      <c r="E83" s="9"/>
      <c r="F83" s="9"/>
      <c r="G83" s="9"/>
      <c r="H83" s="9"/>
      <c r="I83" s="9"/>
      <c r="J83" s="9"/>
      <c r="K83" s="210"/>
      <c r="L83" s="9"/>
      <c r="M83" s="210"/>
      <c r="N83" s="9"/>
    </row>
    <row r="84" spans="2:17" ht="13.5" customHeight="1">
      <c r="B84" s="9" t="s">
        <v>197</v>
      </c>
      <c r="C84" s="9"/>
      <c r="D84" s="9"/>
      <c r="E84" s="9"/>
      <c r="F84" s="9"/>
      <c r="G84" s="9"/>
      <c r="H84" s="9"/>
      <c r="I84" s="9"/>
      <c r="J84" s="9"/>
      <c r="K84" s="210">
        <v>1408</v>
      </c>
      <c r="L84" s="210">
        <v>1408</v>
      </c>
      <c r="M84" s="210">
        <f>K84-L84</f>
        <v>0</v>
      </c>
      <c r="N84" s="9"/>
      <c r="O84" s="323"/>
      <c r="P84" s="323"/>
      <c r="Q84" s="323"/>
    </row>
    <row r="85" spans="2:17" ht="15">
      <c r="B85" s="9"/>
      <c r="C85" s="9"/>
      <c r="D85" s="9"/>
      <c r="E85" s="9"/>
      <c r="F85" s="9"/>
      <c r="G85" s="9"/>
      <c r="H85" s="9"/>
      <c r="I85" s="9"/>
      <c r="J85" s="9"/>
      <c r="K85" s="210"/>
      <c r="L85" s="210"/>
      <c r="M85" s="210"/>
      <c r="N85" s="9"/>
      <c r="O85" s="323"/>
      <c r="P85" s="323"/>
      <c r="Q85" s="323"/>
    </row>
    <row r="86" spans="2:17" ht="15">
      <c r="B86" s="9" t="s">
        <v>198</v>
      </c>
      <c r="C86" s="9"/>
      <c r="D86" s="9"/>
      <c r="E86" s="9"/>
      <c r="F86" s="9"/>
      <c r="G86" s="9"/>
      <c r="H86" s="9"/>
      <c r="I86" s="9"/>
      <c r="J86" s="9"/>
      <c r="K86" s="210"/>
      <c r="L86" s="210"/>
      <c r="M86" s="210"/>
      <c r="N86" s="9"/>
      <c r="O86" s="323"/>
      <c r="P86" s="323"/>
      <c r="Q86" s="323"/>
    </row>
    <row r="87" spans="2:17" ht="15">
      <c r="B87" s="9" t="s">
        <v>199</v>
      </c>
      <c r="C87" s="9"/>
      <c r="D87" s="9"/>
      <c r="E87" s="9"/>
      <c r="F87" s="9"/>
      <c r="G87" s="9"/>
      <c r="H87" s="9"/>
      <c r="I87" s="9"/>
      <c r="J87" s="9"/>
      <c r="K87" s="210">
        <f>13210+3200</f>
        <v>16410</v>
      </c>
      <c r="L87" s="210">
        <v>13210</v>
      </c>
      <c r="M87" s="210">
        <f>K87-L87</f>
        <v>3200</v>
      </c>
      <c r="N87" s="9"/>
      <c r="O87" s="323"/>
      <c r="P87" s="323"/>
      <c r="Q87" s="323"/>
    </row>
    <row r="88" spans="2:17" ht="15">
      <c r="B88" s="9"/>
      <c r="C88" s="9"/>
      <c r="D88" s="9"/>
      <c r="E88" s="9"/>
      <c r="F88" s="9"/>
      <c r="G88" s="9"/>
      <c r="H88" s="9"/>
      <c r="I88" s="9"/>
      <c r="J88" s="9"/>
      <c r="K88" s="210"/>
      <c r="L88" s="210"/>
      <c r="M88" s="210"/>
      <c r="N88" s="9"/>
      <c r="O88" s="323"/>
      <c r="P88" s="323"/>
      <c r="Q88" s="323"/>
    </row>
    <row r="89" spans="2:14" ht="15">
      <c r="B89" s="9" t="s">
        <v>202</v>
      </c>
      <c r="C89" s="9"/>
      <c r="D89" s="9"/>
      <c r="E89" s="9"/>
      <c r="F89" s="9"/>
      <c r="G89" s="9"/>
      <c r="H89" s="9"/>
      <c r="I89" s="9"/>
      <c r="J89" s="9"/>
      <c r="K89" s="210"/>
      <c r="L89" s="210"/>
      <c r="M89" s="210"/>
      <c r="N89" s="9"/>
    </row>
    <row r="90" spans="2:14" ht="15">
      <c r="B90" s="9" t="s">
        <v>201</v>
      </c>
      <c r="C90" s="9"/>
      <c r="D90" s="9"/>
      <c r="E90" s="9"/>
      <c r="F90" s="9"/>
      <c r="G90" s="9"/>
      <c r="H90" s="9"/>
      <c r="I90" s="9"/>
      <c r="J90" s="9"/>
      <c r="K90" s="210">
        <f>80+50</f>
        <v>130</v>
      </c>
      <c r="L90" s="210">
        <v>80</v>
      </c>
      <c r="M90" s="210">
        <f>K90-L90</f>
        <v>50</v>
      </c>
      <c r="N90" s="9"/>
    </row>
    <row r="91" spans="2:14" ht="15">
      <c r="B91" s="9"/>
      <c r="C91" s="9"/>
      <c r="D91" s="9"/>
      <c r="E91" s="9"/>
      <c r="F91" s="9"/>
      <c r="G91" s="9"/>
      <c r="H91" s="9"/>
      <c r="I91" s="9"/>
      <c r="J91" s="9"/>
      <c r="K91" s="210"/>
      <c r="L91" s="210"/>
      <c r="M91" s="210"/>
      <c r="N91" s="9"/>
    </row>
    <row r="92" spans="2:14" ht="15.75" thickBot="1">
      <c r="B92" s="9"/>
      <c r="C92" s="9"/>
      <c r="D92" s="9"/>
      <c r="E92" s="9"/>
      <c r="F92" s="9"/>
      <c r="G92" s="9"/>
      <c r="H92" s="9"/>
      <c r="I92" s="9"/>
      <c r="J92" s="9"/>
      <c r="K92" s="211">
        <f>SUM(K83:K91)</f>
        <v>17948</v>
      </c>
      <c r="L92" s="211">
        <f>SUM(L83:L91)</f>
        <v>14698</v>
      </c>
      <c r="M92" s="211">
        <f>SUM(M83:M91)</f>
        <v>3250</v>
      </c>
      <c r="N92" s="9"/>
    </row>
    <row r="93" spans="2:14" ht="15.75" thickTop="1">
      <c r="B93" s="9"/>
      <c r="C93" s="9"/>
      <c r="D93" s="9"/>
      <c r="E93" s="9"/>
      <c r="F93" s="9"/>
      <c r="G93" s="9"/>
      <c r="H93" s="9"/>
      <c r="I93" s="9"/>
      <c r="J93" s="9"/>
      <c r="K93" s="9"/>
      <c r="L93" s="9"/>
      <c r="M93" s="9"/>
      <c r="N93" s="9"/>
    </row>
    <row r="94" spans="2:14" ht="15">
      <c r="B94" s="322" t="s">
        <v>227</v>
      </c>
      <c r="C94" s="322"/>
      <c r="D94" s="322"/>
      <c r="E94" s="322"/>
      <c r="F94" s="322"/>
      <c r="G94" s="322"/>
      <c r="H94" s="322"/>
      <c r="I94" s="322"/>
      <c r="J94" s="322"/>
      <c r="K94" s="322"/>
      <c r="L94" s="322"/>
      <c r="M94" s="322"/>
      <c r="N94" s="9"/>
    </row>
    <row r="95" spans="2:13" ht="12.75">
      <c r="B95" s="322"/>
      <c r="C95" s="322"/>
      <c r="D95" s="322"/>
      <c r="E95" s="322"/>
      <c r="F95" s="322"/>
      <c r="G95" s="322"/>
      <c r="H95" s="322"/>
      <c r="I95" s="322"/>
      <c r="J95" s="322"/>
      <c r="K95" s="322"/>
      <c r="L95" s="322"/>
      <c r="M95" s="322"/>
    </row>
  </sheetData>
  <mergeCells count="19">
    <mergeCell ref="B94:M95"/>
    <mergeCell ref="O84:Q88"/>
    <mergeCell ref="B27:N27"/>
    <mergeCell ref="B12:N13"/>
    <mergeCell ref="B15:N15"/>
    <mergeCell ref="B19:N19"/>
    <mergeCell ref="B23:N23"/>
    <mergeCell ref="B31:N33"/>
    <mergeCell ref="B37:N38"/>
    <mergeCell ref="B78:N78"/>
    <mergeCell ref="A1:N1"/>
    <mergeCell ref="A2:N2"/>
    <mergeCell ref="A4:N4"/>
    <mergeCell ref="B9:N10"/>
    <mergeCell ref="B74:N74"/>
    <mergeCell ref="B48:N48"/>
    <mergeCell ref="B66:N66"/>
    <mergeCell ref="B42:N44"/>
    <mergeCell ref="B69:N70"/>
  </mergeCells>
  <printOptions/>
  <pageMargins left="0.61" right="0.75" top="1" bottom="1" header="0.5" footer="0.5"/>
  <pageSetup horizontalDpi="600" verticalDpi="600" orientation="portrait" r:id="rId1"/>
  <rowBreaks count="2" manualBreakCount="2">
    <brk id="34" max="255" man="1"/>
    <brk id="6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kjt33</cp:lastModifiedBy>
  <cp:lastPrinted>2005-11-23T03:27:58Z</cp:lastPrinted>
  <dcterms:created xsi:type="dcterms:W3CDTF">2002-11-27T03:43:01Z</dcterms:created>
  <dcterms:modified xsi:type="dcterms:W3CDTF">2005-11-23T07:38:10Z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-1380080240</vt:i4>
  </property>
  <property fmtid="{D5CDD505-2E9C-101B-9397-08002B2CF9AE}" pid="3" name="_EmailSubject">
    <vt:lpwstr>Quarterly Report</vt:lpwstr>
  </property>
  <property fmtid="{D5CDD505-2E9C-101B-9397-08002B2CF9AE}" pid="4" name="_AuthorEmail">
    <vt:lpwstr>LSBONG@alliancemerchant.com.my</vt:lpwstr>
  </property>
  <property fmtid="{D5CDD505-2E9C-101B-9397-08002B2CF9AE}" pid="5" name="_AuthorEmailDisplayName">
    <vt:lpwstr>Bong Leong Sung</vt:lpwstr>
  </property>
  <property fmtid="{D5CDD505-2E9C-101B-9397-08002B2CF9AE}" pid="6" name="_ReviewingToolsShownOnce">
    <vt:lpwstr/>
  </property>
</Properties>
</file>